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3044D8F9-78C8-44F0-86AF-228327CF56E7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Ataskaita" sheetId="7" r:id="rId1"/>
  </sheets>
  <calcPr calcId="181029"/>
</workbook>
</file>

<file path=xl/calcChain.xml><?xml version="1.0" encoding="utf-8"?>
<calcChain xmlns="http://schemas.openxmlformats.org/spreadsheetml/2006/main">
  <c r="C11" i="7" l="1"/>
  <c r="D69" i="7" l="1"/>
  <c r="D66" i="7"/>
  <c r="D63" i="7"/>
  <c r="D58" i="7"/>
  <c r="D76" i="7"/>
  <c r="C15" i="7"/>
  <c r="C86" i="7" s="1"/>
  <c r="C9" i="7"/>
  <c r="C12" i="7" s="1"/>
  <c r="C24" i="7" s="1"/>
  <c r="C26" i="7" s="1"/>
  <c r="D74" i="7"/>
  <c r="D32" i="7"/>
  <c r="D48" i="7" s="1"/>
  <c r="C19" i="7" l="1"/>
  <c r="C21" i="7" s="1"/>
  <c r="C87" i="7" s="1"/>
  <c r="C16" i="7"/>
  <c r="D81" i="7"/>
  <c r="C88" i="7" l="1"/>
  <c r="C89" i="7" l="1"/>
</calcChain>
</file>

<file path=xl/sharedStrings.xml><?xml version="1.0" encoding="utf-8"?>
<sst xmlns="http://schemas.openxmlformats.org/spreadsheetml/2006/main" count="162" uniqueCount="146">
  <si>
    <t>Eil. Nr.</t>
  </si>
  <si>
    <t>Mokesčiai už teršalų išmetimą į aplinką</t>
  </si>
  <si>
    <t>3.</t>
  </si>
  <si>
    <t>Aplinkos kokybės gerinimo ir apsaugos priemonės</t>
  </si>
  <si>
    <t>1.1.</t>
  </si>
  <si>
    <t>Atliekų tvarkymo infrastruktūros plėtros priemonės</t>
  </si>
  <si>
    <t>2.1.</t>
  </si>
  <si>
    <t>Projekto „Atliekų tvarkymo infrastruktūros plėtra“ finansavimas</t>
  </si>
  <si>
    <t>2.2.</t>
  </si>
  <si>
    <t>Aplinkos tvarkymo metu surinktų atliekų tvarkymas</t>
  </si>
  <si>
    <t>4.1.</t>
  </si>
  <si>
    <t>4.2.</t>
  </si>
  <si>
    <t>4.3.</t>
  </si>
  <si>
    <t>Projekto „Buvusios asfaltbetonio bazės teritorijos Kretingos r. sav., Imbarės sen., Klecininkų k., sutvarkymas“ finansavimas</t>
  </si>
  <si>
    <t>Potvynių rizikos mažinimo priemonių įdiegimo Kumponų k., Kretingos r., poveikio aplinkai vertinimo atrankos dokumentacijos rengimas</t>
  </si>
  <si>
    <t>Visuomenės švietimo ir mokymo aplinkosaugos klausimais priemonės</t>
  </si>
  <si>
    <t>5.1.</t>
  </si>
  <si>
    <t>Želdynų ir želdinių apsaugos, tvarkymo, būklės stebėsenos, želdynų kūrimo, želdinių veisimo ir inventorizavimo priemonės</t>
  </si>
  <si>
    <t>Savivaldybės visuomenės sveikatos rėmimo specialioji programa</t>
  </si>
  <si>
    <t>Lėšos, gautos kaip želdinių atkuriamosios vertės kompensacija</t>
  </si>
  <si>
    <t>(1) Programos finansavimo šaltiniai</t>
  </si>
  <si>
    <t>1.2.</t>
  </si>
  <si>
    <t>1.3.</t>
  </si>
  <si>
    <t>1.4.</t>
  </si>
  <si>
    <t>Savanoriškos juridinių ir fizinių asmenų įmokos ir kitos teisėtai gautos lėšos</t>
  </si>
  <si>
    <t>1.5.</t>
  </si>
  <si>
    <t>1.6.</t>
  </si>
  <si>
    <t>Mokesčiai, sumokėti už medžiojamųjų gyvūnų išteklių naudojimą</t>
  </si>
  <si>
    <t>1.7.</t>
  </si>
  <si>
    <t xml:space="preserve">Ankstesnio ataskaitinio laikotarpio ataskaitos atitinkamų lėšų likutis </t>
  </si>
  <si>
    <t>1.8.</t>
  </si>
  <si>
    <t>1.9.</t>
  </si>
  <si>
    <t>(2) Savivaldybės visuomenės sveikatos rėmimo specialiajai programai skirtinos lėšos</t>
  </si>
  <si>
    <t>Lėšos, Eur</t>
  </si>
  <si>
    <t>1.10.</t>
  </si>
  <si>
    <r>
      <t xml:space="preserve">20 procentų Savivaldybių aplinkos apsaugos rėmimo specialiosios programos lėšų, neįskaitant įplaukų už </t>
    </r>
    <r>
      <rPr>
        <sz val="11"/>
        <color rgb="FF000000"/>
        <rFont val="Times New Roman"/>
        <family val="1"/>
        <charset val="186"/>
      </rPr>
      <t>medžioklės plotų naudotojų mokesčius, mokamus įstatymų nustatytomis proporcijomis ir tvarka už medžiojamųjų gyvūnų išteklių naudojimą</t>
    </r>
  </si>
  <si>
    <t>1.11.</t>
  </si>
  <si>
    <t>1.12.</t>
  </si>
  <si>
    <t>(3) Kitoms Programos priemonėms skirtinos lėšos</t>
  </si>
  <si>
    <t>1.13.</t>
  </si>
  <si>
    <r>
      <t xml:space="preserve">80 procentų Savivaldybių aplinkos apsaugos rėmimo specialiosios programos lėšų, neįskaitant įplaukų už </t>
    </r>
    <r>
      <rPr>
        <sz val="11"/>
        <color rgb="FF000000"/>
        <rFont val="Times New Roman"/>
        <family val="1"/>
        <charset val="186"/>
      </rPr>
      <t>medžioklės plotų naudotojų mokesčius, mokamus įstatymų nustatytomis proporcijomis ir tvarka už medžiojamųjų gyvūnų išteklių naudojimą</t>
    </r>
  </si>
  <si>
    <t>1.14.</t>
  </si>
  <si>
    <t>1.15.</t>
  </si>
  <si>
    <t>2. Priemonės, kurioms finansuoti naudojamos lėšos, surinktos už medžiojamųjų gyvūnų išteklių naudojimą</t>
  </si>
  <si>
    <t>Priemonės pavadinimas</t>
  </si>
  <si>
    <t>Detalus priemonės vykdymo aprašymas</t>
  </si>
  <si>
    <t>Panaudota lėšų, Eur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</si>
  <si>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</si>
  <si>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</si>
  <si>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r>
      <t>Repelentų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įsigijimas ir želdinių apdorojimo paslaugos;</t>
    </r>
  </si>
  <si>
    <t>Aptvėrimo tvoromis, apsauginėmis juostomis darbai ir šiems darbams atlikti reikalingų medžiagų pirkimas</t>
  </si>
  <si>
    <t>2.1.2.</t>
  </si>
  <si>
    <t>Repelentų įsigijimas ir želdinių apdorojimo paslaugos;</t>
  </si>
  <si>
    <t>2.1.3.</t>
  </si>
  <si>
    <t>2.1.4.</t>
  </si>
  <si>
    <t>Repelentų įsigijimas ir želdinių apdorojimo paslaugos</t>
  </si>
  <si>
    <t>2.1.5.</t>
  </si>
  <si>
    <t>Kartografinės ir kitos medžiagos, reikalingos pagal Medžioklės įstatymo reikalavimus rengiamiems medžioklės plotų vienetų sudarymo ar jų ribų pakeitimo projektų parengimo priemonės</t>
  </si>
  <si>
    <t xml:space="preserve">Iš viso: </t>
  </si>
  <si>
    <t>3. Programos lėšos, skirtos Savivaldybės visuomenės sveikatos rėmimo specialiajai programai</t>
  </si>
  <si>
    <t>Programos pavadinimas</t>
  </si>
  <si>
    <r>
      <t>4.</t>
    </r>
    <r>
      <rPr>
        <b/>
        <sz val="12"/>
        <color rgb="FF000000"/>
        <rFont val="Times New Roman"/>
        <family val="1"/>
        <charset val="186"/>
      </rPr>
      <t xml:space="preserve"> Kitos aplinkosaugos priemonės, kurioms įgyvendinti panaudotos Programos lėšos</t>
    </r>
  </si>
  <si>
    <t>4.1.1.</t>
  </si>
  <si>
    <t>Invazinių Lietuvoje  rūšių sąraše esančių rūšių gausos reguliavimo ir naikinimo darbai</t>
  </si>
  <si>
    <t>4.1.2.</t>
  </si>
  <si>
    <t>4.1.3.</t>
  </si>
  <si>
    <t>4.2.1.</t>
  </si>
  <si>
    <t>Atliekų, kurių turėtojo nustatyti neįmanoma arba kuris nebeegzistuoja, tvarkymo priemonės</t>
  </si>
  <si>
    <t>4.3.1.</t>
  </si>
  <si>
    <t>4.4.</t>
  </si>
  <si>
    <t>Aplinkos monitoringo, prevencinės, aplinkos atkūrimo priemonės</t>
  </si>
  <si>
    <t>4.4.1.</t>
  </si>
  <si>
    <t>4.4.2.</t>
  </si>
  <si>
    <t>4.4.3.</t>
  </si>
  <si>
    <t>4.5.</t>
  </si>
  <si>
    <t>4.5.1.</t>
  </si>
  <si>
    <t>Spaudinių (laikraščių ir žurnalų) aplinkosaugine tema įsigijimas ir platinimas; visuomenės informavimas aplinkosaugos klausimais per visuomenės informavimo priemones</t>
  </si>
  <si>
    <t>4.6.</t>
  </si>
  <si>
    <t>4.6.1.</t>
  </si>
  <si>
    <t>Želdynų tvarkymo darbų  finansavimas; medžių ir krūmų genėjimo darbų finansavimas</t>
  </si>
  <si>
    <t>Iš viso:</t>
  </si>
  <si>
    <r>
      <t>5.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Ataskaitinio laikotarpio Programos lėšų likučiai (nepanaudotos lėšos)</t>
    </r>
  </si>
  <si>
    <t>Programos priemonių grupės pavadinimas</t>
  </si>
  <si>
    <t>Lėšų likutis, Eur</t>
  </si>
  <si>
    <t>Programos priemonių grupė, kuriai naudojamos lėšos, surinktos už medžiojamųjų gyvūnų išteklių naudojimą (1.8–2)</t>
  </si>
  <si>
    <t>5.2.</t>
  </si>
  <si>
    <r>
      <t xml:space="preserve">Savivaldybės visuomenės sveikatos rėmimo specialioji programa </t>
    </r>
    <r>
      <rPr>
        <sz val="11"/>
        <color theme="1"/>
        <rFont val="Times New Roman"/>
        <family val="1"/>
        <charset val="186"/>
      </rPr>
      <t>(1.12–3)</t>
    </r>
  </si>
  <si>
    <t>5.3.</t>
  </si>
  <si>
    <t>Kitų Programos aplinkosaugos priemonių grupė (1.15–4)</t>
  </si>
  <si>
    <t>5.4.</t>
  </si>
  <si>
    <t>1. Informacija apie Savivaldybių aplinkos apsaugos rėmimo specialiosios programos (toliau – Programa) lėšas</t>
  </si>
  <si>
    <t>4.3.2.</t>
  </si>
  <si>
    <t>Kitos priemonės (komunalinių atliekų rūšiavimui skirtų priemonių įsigijimas, šunų ekskrementų dėžių įsigijimas ir įrengimas)</t>
  </si>
  <si>
    <t>Lėšos Eur</t>
  </si>
  <si>
    <t>Mokesčiai už valstybinius gamtos išteklius (naudingąsias iškasenas, vandenį, statybinį gruntą ir angliavandenilius)</t>
  </si>
  <si>
    <t>Plotų, kuriuose siekiama išvengti medžiojamųjų gyvūnų daromos žalos, aptvėrimo tvoromis, tvorų remontas, vielos tinklo ir stulpų įsigijimas;</t>
  </si>
  <si>
    <t>Aikštelių, gerinančių laukinių gyvūnų natūralias mitybos sąlygas, įrengimas</t>
  </si>
  <si>
    <t>3) Įrengta 6,5 ha pašarinių aikštelių</t>
  </si>
  <si>
    <t>Bebraviečių ardymo darbai</t>
  </si>
  <si>
    <t>4) Išardytos 9 bebravietės</t>
  </si>
  <si>
    <t>Lėšų gavėjas - Valstybinių miškų urėdijos Kretingos padalinys</t>
  </si>
  <si>
    <t>Lėšų gavėjas - Svajūnas Palubinskas</t>
  </si>
  <si>
    <r>
      <t>1) Apdorota 230,55 tūkst. vnt</t>
    </r>
    <r>
      <rPr>
        <sz val="11"/>
        <color rgb="FFFF0000"/>
        <rFont val="Times New Roman"/>
        <family val="1"/>
        <charset val="186"/>
      </rPr>
      <t>.</t>
    </r>
    <r>
      <rPr>
        <sz val="11"/>
        <color theme="1"/>
        <rFont val="Times New Roman"/>
        <family val="1"/>
        <charset val="186"/>
      </rPr>
      <t xml:space="preserve"> medelių;</t>
    </r>
  </si>
  <si>
    <t>2) Aptverta ir suremontuota 3015 m tinklo tvoros</t>
  </si>
  <si>
    <t>Lėšų gavėjas - Daiva Palubinskienė</t>
  </si>
  <si>
    <t>Lėšų gavėjas - Marius Rimgaila</t>
  </si>
  <si>
    <t>1) Įsigyta repelentų ir apdoroti  medeliai (31 tūkst.)</t>
  </si>
  <si>
    <t>1) Įsigyta repelentų ir apdorota medelių 9,91 ha plote.</t>
  </si>
  <si>
    <t>1) Įsigyta repelentų ir apdorota medelių 27,48 ha plote.</t>
  </si>
  <si>
    <t>2) Įsigyta medžiagų ir aptverta 375 m tvoros.</t>
  </si>
  <si>
    <t>Lėšų gavėjas - Mariaus Rimgailos individuali įmonė</t>
  </si>
  <si>
    <t>1) Įsigyta repelentų ir apdoroti  medeliai (31,06 tūkst.)</t>
  </si>
  <si>
    <t>Vandens telkinių įžuvinimo priemonei įgyvendinti reikalingos dokumentacijos rengimas</t>
  </si>
  <si>
    <t>Pavojingų atliekų tvarkymas</t>
  </si>
  <si>
    <t>4.1.4.</t>
  </si>
  <si>
    <t>Vandens telkinių įžuvinimas</t>
  </si>
  <si>
    <t>4.2.2.</t>
  </si>
  <si>
    <t xml:space="preserve">Akcijos „Darom“ metu surinkta ir išvežta 27 t atliekų. </t>
  </si>
  <si>
    <t>Aplinkos tvarkymo metu surinktų bešeimininkių padangų tvarkymas</t>
  </si>
  <si>
    <t>Paviršinių vandens telkinių valymo darbų finansavimas ir dirvožemio užterštumo tyrimai</t>
  </si>
  <si>
    <t>4.4.4.</t>
  </si>
  <si>
    <t xml:space="preserve">KRETINGOS RAJONO SAVIVALDYBĖS
APLINKOS APSAUGOS RĖMIMO SPECIALIOSIOS PROGRAMOS 
2018 METŲ PRIEMONIŲ ATASKAITA </t>
  </si>
  <si>
    <t>Sosnovskio barščių naikinimo darbai. Kretingos miesto, Darbėnų, Imbarės, Kretingos, Salantų, Žalgirio, Vydmantų seniūnijose  sutvarkyta 5,05 ha teritorija.</t>
  </si>
  <si>
    <t>Sumokėta Kretingos rajono savivaldybei tenkanti dalis už investicinio projekto parengimą ir kompostavimo dėžių įsigijimą (4000 vnt.).</t>
  </si>
  <si>
    <t>Įsigyta ir įrengta 10 šunų ekskrementų dėžių Kretingos mieste.</t>
  </si>
  <si>
    <t>Sutvarkyta:
1) 0,574 t pesticidų,
2) 0,1 t naudotų tepalų.</t>
  </si>
  <si>
    <r>
      <t xml:space="preserve">Išvežta ir sutvarkyta </t>
    </r>
    <r>
      <rPr>
        <sz val="11"/>
        <rFont val="Times New Roman"/>
        <family val="1"/>
        <charset val="186"/>
      </rPr>
      <t>277,93</t>
    </r>
    <r>
      <rPr>
        <sz val="11"/>
        <color theme="1"/>
        <rFont val="Times New Roman"/>
        <family val="1"/>
        <charset val="186"/>
      </rPr>
      <t xml:space="preserve"> t bešeimininkių padangų .</t>
    </r>
  </si>
  <si>
    <t>Atlikti dirvožemio užterštumo tyrimai sklype, esančiame adresu Pasieniečių g. 33.</t>
  </si>
  <si>
    <t>Kretingos muziejaus  parko želdynų tvarkymo darbai.</t>
  </si>
  <si>
    <t>Salantų regioninio parko želdynų tvarkymo darbai.</t>
  </si>
  <si>
    <t>Kretingos miesto seniūnijos želdynų tvarkymo darbai</t>
  </si>
  <si>
    <t>Vilniaus g. esančių želdinių ekspertizė</t>
  </si>
  <si>
    <t>Kofinansuoti projekto metu vykdyti grunto kasimo ir vežimo darbai, techninės priežiūros paslaugos, apmokėtos kontrolinių tyrimų paslaugos. Įsigytos užterštos teritorijos tvarkymo palno pakeitimo paslaugos.</t>
  </si>
  <si>
    <t>Apmokėtas aplinkos stebėsenos programos vykdymas (10 000 Eur) ir įsigyta stebėsenos programos korekcija (1000 Eur).</t>
  </si>
  <si>
    <t xml:space="preserve">Aplinkos stebėsenos programos 2016–2020 m. vykdymas  </t>
  </si>
  <si>
    <t>Parengta poveikio aplinkai vertinimo atrankos dokumentacija, planuojant naujai įrengti ir rekonstruoti Minijos dešiniojo kranto teritoriją.</t>
  </si>
  <si>
    <t>Iš viso (1.1 + 1.2 + 1.3 + 1.4):</t>
  </si>
  <si>
    <t>Iš viso (1.6 + 1.7):</t>
  </si>
  <si>
    <t>Faktinės ataskaitinio laikotarpio Programos lėšos (1.5 + 1.8)</t>
  </si>
  <si>
    <t>Iš viso (1.10 + 1.11):</t>
  </si>
  <si>
    <t>Iš viso (1.13 + 1.14):</t>
  </si>
  <si>
    <t>Vandens telkinio S. Įpilties k. kadastriniai matavimai</t>
  </si>
  <si>
    <t>Įžuvinta lydekomis: Kretingos parko III tvenkinys (15,625 kg), Kretingos parko II tvenkinys (56,25 kg), Kretingos parko I tvenkinys (53,125 kg), Kretingos vienuolyno (Pastauninko) tvenkinys (15,625 kg), Rūdaičių tvenkinys (131,25 kg), Šukės tvenkinys (28,125 kg).</t>
  </si>
  <si>
    <r>
      <t>Į</t>
    </r>
    <r>
      <rPr>
        <sz val="11"/>
        <rFont val="Times New Roman"/>
        <family val="1"/>
        <charset val="186"/>
      </rPr>
      <t>sigyti ir platinti leidiniai „Žaliasis pasaulis“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bei sumaketuoti ir išspausdinti lankstinukai atliekų rūšiavimo tematika, kuriuos dalins SĮ „Kretingos komunalininkas“ 2019 metais.</t>
    </r>
  </si>
  <si>
    <t>________________________________________</t>
  </si>
  <si>
    <t>PATVIRTINTA                                           Kretingos rajono savivaldybės tarybos                               
2019 m. vasario 21 d. sprendimu  Nr. T2-34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</si>
</sst>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0" borderId="2" xfId="0" applyFont="1" applyBorder="1"/>
    <xf numFmtId="0" fontId="3" fillId="0" borderId="9" xfId="0" applyFont="1" applyBorder="1" applyAlignment="1">
      <alignment vertical="center"/>
    </xf>
    <xf numFmtId="0" fontId="10" fillId="0" borderId="0" xfId="0" applyFon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3" fontId="0" fillId="0" borderId="0" xfId="0" applyNumberFormat="1"/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9" fillId="0" borderId="30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26" xfId="0" applyFont="1" applyFill="1" applyBorder="1" applyAlignment="1">
      <alignment vertical="center" wrapText="1"/>
    </xf>
    <xf numFmtId="0" fontId="0" fillId="0" borderId="0" xfId="0" applyBorder="1"/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3" fillId="0" borderId="29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1" fontId="3" fillId="0" borderId="25" xfId="0" applyNumberFormat="1" applyFont="1" applyFill="1" applyBorder="1" applyAlignment="1">
      <alignment horizontal="center" vertical="center" wrapText="1"/>
    </xf>
    <xf numFmtId="1" fontId="3" fillId="0" borderId="27" xfId="0" applyNumberFormat="1" applyFont="1" applyFill="1" applyBorder="1" applyAlignment="1">
      <alignment horizontal="center" vertical="center" wrapText="1"/>
    </xf>
    <xf numFmtId="1" fontId="3" fillId="0" borderId="24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1" fontId="9" fillId="0" borderId="34" xfId="0" applyNumberFormat="1" applyFont="1" applyBorder="1" applyAlignment="1">
      <alignment horizontal="center" vertical="center" wrapText="1"/>
    </xf>
    <xf numFmtId="1" fontId="9" fillId="0" borderId="35" xfId="0" applyNumberFormat="1" applyFont="1" applyBorder="1" applyAlignment="1">
      <alignment horizontal="center" vertical="center" wrapText="1"/>
    </xf>
    <xf numFmtId="1" fontId="9" fillId="0" borderId="3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zoomScale="85" zoomScaleNormal="85" workbookViewId="0">
      <selection activeCell="J2" sqref="J2"/>
    </sheetView>
  </sheetViews>
  <sheetFormatPr defaultRowHeight="15" x14ac:dyDescent="0.25"/>
  <cols>
    <col min="1" max="1" width="5.5703125" customWidth="1"/>
    <col min="2" max="2" width="64" customWidth="1"/>
    <col min="3" max="3" width="23.140625" customWidth="1"/>
    <col min="4" max="4" width="14.42578125" customWidth="1"/>
  </cols>
  <sheetData>
    <row r="1" spans="1:4" ht="15.75" x14ac:dyDescent="0.25">
      <c r="A1" s="2"/>
      <c r="B1" s="1"/>
      <c r="C1" s="1"/>
      <c r="D1" s="15"/>
    </row>
    <row r="2" spans="1:4" ht="60" customHeight="1" x14ac:dyDescent="0.25">
      <c r="A2" s="2"/>
      <c r="B2" s="1"/>
      <c r="C2" s="117" t="s">
        <v>145</v>
      </c>
      <c r="D2" s="117"/>
    </row>
    <row r="4" spans="1:4" ht="67.5" customHeight="1" x14ac:dyDescent="0.25">
      <c r="A4" s="74" t="s">
        <v>121</v>
      </c>
      <c r="B4" s="74"/>
      <c r="C4" s="74"/>
      <c r="D4" s="74"/>
    </row>
    <row r="5" spans="1:4" ht="31.5" customHeight="1" x14ac:dyDescent="0.25">
      <c r="A5" s="75" t="s">
        <v>90</v>
      </c>
      <c r="B5" s="75"/>
      <c r="C5" s="75"/>
      <c r="D5" s="75"/>
    </row>
    <row r="6" spans="1:4" ht="16.5" thickBot="1" x14ac:dyDescent="0.3">
      <c r="A6" s="6"/>
      <c r="D6" s="3"/>
    </row>
    <row r="7" spans="1:4" ht="29.25" thickBot="1" x14ac:dyDescent="0.3">
      <c r="A7" s="4" t="s">
        <v>0</v>
      </c>
      <c r="B7" s="59" t="s">
        <v>20</v>
      </c>
      <c r="C7" s="76" t="s">
        <v>93</v>
      </c>
      <c r="D7" s="77"/>
    </row>
    <row r="8" spans="1:4" ht="16.5" customHeight="1" thickBot="1" x14ac:dyDescent="0.3">
      <c r="A8" s="28" t="s">
        <v>4</v>
      </c>
      <c r="B8" s="57" t="s">
        <v>1</v>
      </c>
      <c r="C8" s="72">
        <v>45284</v>
      </c>
      <c r="D8" s="73"/>
    </row>
    <row r="9" spans="1:4" ht="30.75" thickBot="1" x14ac:dyDescent="0.3">
      <c r="A9" s="28" t="s">
        <v>21</v>
      </c>
      <c r="B9" s="57" t="s">
        <v>94</v>
      </c>
      <c r="C9" s="72">
        <f>29404+69235</f>
        <v>98639</v>
      </c>
      <c r="D9" s="73"/>
    </row>
    <row r="10" spans="1:4" ht="16.5" customHeight="1" thickBot="1" x14ac:dyDescent="0.3">
      <c r="A10" s="28" t="s">
        <v>22</v>
      </c>
      <c r="B10" s="57" t="s">
        <v>19</v>
      </c>
      <c r="C10" s="72">
        <v>6501</v>
      </c>
      <c r="D10" s="73"/>
    </row>
    <row r="11" spans="1:4" ht="15.75" thickBot="1" x14ac:dyDescent="0.3">
      <c r="A11" s="28" t="s">
        <v>23</v>
      </c>
      <c r="B11" s="57" t="s">
        <v>24</v>
      </c>
      <c r="C11" s="72">
        <f>10010+719.41+5087.48</f>
        <v>15816.89</v>
      </c>
      <c r="D11" s="73"/>
    </row>
    <row r="12" spans="1:4" ht="15.75" thickBot="1" x14ac:dyDescent="0.3">
      <c r="A12" s="28" t="s">
        <v>25</v>
      </c>
      <c r="B12" s="57" t="s">
        <v>136</v>
      </c>
      <c r="C12" s="72">
        <f>SUM(C8:C11)</f>
        <v>166240.89000000001</v>
      </c>
      <c r="D12" s="73"/>
    </row>
    <row r="13" spans="1:4" ht="15.75" thickBot="1" x14ac:dyDescent="0.3">
      <c r="A13" s="16" t="s">
        <v>26</v>
      </c>
      <c r="B13" s="57" t="s">
        <v>27</v>
      </c>
      <c r="C13" s="72">
        <v>16444</v>
      </c>
      <c r="D13" s="73"/>
    </row>
    <row r="14" spans="1:4" ht="15.75" thickBot="1" x14ac:dyDescent="0.3">
      <c r="A14" s="16" t="s">
        <v>28</v>
      </c>
      <c r="B14" s="57" t="s">
        <v>29</v>
      </c>
      <c r="C14" s="72">
        <v>3103</v>
      </c>
      <c r="D14" s="73"/>
    </row>
    <row r="15" spans="1:4" ht="15.75" thickBot="1" x14ac:dyDescent="0.3">
      <c r="A15" s="28" t="s">
        <v>30</v>
      </c>
      <c r="B15" s="57" t="s">
        <v>137</v>
      </c>
      <c r="C15" s="72">
        <f>SUM(C13:C14)</f>
        <v>19547</v>
      </c>
      <c r="D15" s="73"/>
    </row>
    <row r="16" spans="1:4" ht="16.5" customHeight="1" thickBot="1" x14ac:dyDescent="0.3">
      <c r="A16" s="28" t="s">
        <v>31</v>
      </c>
      <c r="B16" s="57" t="s">
        <v>138</v>
      </c>
      <c r="C16" s="86">
        <f>+C12+C15</f>
        <v>185787.89</v>
      </c>
      <c r="D16" s="87"/>
    </row>
    <row r="17" spans="1:6" ht="16.5" thickBot="1" x14ac:dyDescent="0.3">
      <c r="A17" s="6"/>
    </row>
    <row r="18" spans="1:6" ht="29.25" thickBot="1" x14ac:dyDescent="0.3">
      <c r="A18" s="4" t="s">
        <v>0</v>
      </c>
      <c r="B18" s="51" t="s">
        <v>32</v>
      </c>
      <c r="C18" s="76" t="s">
        <v>33</v>
      </c>
      <c r="D18" s="77"/>
    </row>
    <row r="19" spans="1:6" ht="60.75" thickBot="1" x14ac:dyDescent="0.3">
      <c r="A19" s="28" t="s">
        <v>34</v>
      </c>
      <c r="B19" s="57" t="s">
        <v>35</v>
      </c>
      <c r="C19" s="72">
        <f>+ROUND(C12*0.2,0)</f>
        <v>33248</v>
      </c>
      <c r="D19" s="73"/>
    </row>
    <row r="20" spans="1:6" ht="15.75" thickBot="1" x14ac:dyDescent="0.3">
      <c r="A20" s="28" t="s">
        <v>36</v>
      </c>
      <c r="B20" s="57" t="s">
        <v>29</v>
      </c>
      <c r="C20" s="88">
        <v>36870</v>
      </c>
      <c r="D20" s="89"/>
    </row>
    <row r="21" spans="1:6" ht="15.75" thickBot="1" x14ac:dyDescent="0.3">
      <c r="A21" s="28" t="s">
        <v>37</v>
      </c>
      <c r="B21" s="57" t="s">
        <v>139</v>
      </c>
      <c r="C21" s="72">
        <f>+C19+C20</f>
        <v>70118</v>
      </c>
      <c r="D21" s="73"/>
    </row>
    <row r="22" spans="1:6" ht="16.5" thickBot="1" x14ac:dyDescent="0.3">
      <c r="A22" s="5"/>
    </row>
    <row r="23" spans="1:6" ht="29.25" thickBot="1" x14ac:dyDescent="0.3">
      <c r="A23" s="7" t="s">
        <v>0</v>
      </c>
      <c r="B23" s="59" t="s">
        <v>38</v>
      </c>
      <c r="C23" s="76" t="s">
        <v>33</v>
      </c>
      <c r="D23" s="77"/>
    </row>
    <row r="24" spans="1:6" ht="60.75" thickBot="1" x14ac:dyDescent="0.3">
      <c r="A24" s="28" t="s">
        <v>39</v>
      </c>
      <c r="B24" s="57" t="s">
        <v>40</v>
      </c>
      <c r="C24" s="72">
        <f>+ROUND(C12*0.8,0)</f>
        <v>132993</v>
      </c>
      <c r="D24" s="73"/>
    </row>
    <row r="25" spans="1:6" ht="15.75" thickBot="1" x14ac:dyDescent="0.3">
      <c r="A25" s="28" t="s">
        <v>41</v>
      </c>
      <c r="B25" s="57" t="s">
        <v>29</v>
      </c>
      <c r="C25" s="72">
        <v>92546</v>
      </c>
      <c r="D25" s="73"/>
      <c r="F25" s="26"/>
    </row>
    <row r="26" spans="1:6" ht="15.75" thickBot="1" x14ac:dyDescent="0.3">
      <c r="A26" s="28" t="s">
        <v>42</v>
      </c>
      <c r="B26" s="57" t="s">
        <v>140</v>
      </c>
      <c r="C26" s="72">
        <f>+C24+C25</f>
        <v>225539</v>
      </c>
      <c r="D26" s="73"/>
    </row>
    <row r="27" spans="1:6" ht="15.75" x14ac:dyDescent="0.25">
      <c r="A27" s="5"/>
    </row>
    <row r="28" spans="1:6" ht="15.75" x14ac:dyDescent="0.25">
      <c r="A28" s="8"/>
    </row>
    <row r="29" spans="1:6" ht="34.5" customHeight="1" x14ac:dyDescent="0.25">
      <c r="A29" s="75" t="s">
        <v>43</v>
      </c>
      <c r="B29" s="75"/>
      <c r="C29" s="75"/>
      <c r="D29" s="75"/>
    </row>
    <row r="30" spans="1:6" ht="16.5" thickBot="1" x14ac:dyDescent="0.3">
      <c r="A30" s="5"/>
    </row>
    <row r="31" spans="1:6" ht="29.25" thickBot="1" x14ac:dyDescent="0.3">
      <c r="A31" s="4" t="s">
        <v>0</v>
      </c>
      <c r="B31" s="51" t="s">
        <v>44</v>
      </c>
      <c r="C31" s="59" t="s">
        <v>45</v>
      </c>
      <c r="D31" s="59" t="s">
        <v>46</v>
      </c>
    </row>
    <row r="32" spans="1:6" ht="30" customHeight="1" thickBot="1" x14ac:dyDescent="0.3">
      <c r="A32" s="11" t="s">
        <v>6</v>
      </c>
      <c r="B32" s="90" t="s">
        <v>47</v>
      </c>
      <c r="C32" s="91"/>
      <c r="D32" s="63">
        <f>+D33+D38+D40+D43+D45</f>
        <v>19103</v>
      </c>
    </row>
    <row r="33" spans="1:4" ht="15" customHeight="1" x14ac:dyDescent="0.25">
      <c r="A33" s="78" t="s">
        <v>48</v>
      </c>
      <c r="B33" s="81" t="s">
        <v>100</v>
      </c>
      <c r="C33" s="82"/>
      <c r="D33" s="83">
        <v>11462</v>
      </c>
    </row>
    <row r="34" spans="1:4" ht="30" x14ac:dyDescent="0.25">
      <c r="A34" s="79"/>
      <c r="B34" s="17" t="s">
        <v>49</v>
      </c>
      <c r="C34" s="29" t="s">
        <v>102</v>
      </c>
      <c r="D34" s="84"/>
    </row>
    <row r="35" spans="1:4" ht="45" x14ac:dyDescent="0.25">
      <c r="A35" s="79"/>
      <c r="B35" s="17" t="s">
        <v>95</v>
      </c>
      <c r="C35" s="29" t="s">
        <v>103</v>
      </c>
      <c r="D35" s="84"/>
    </row>
    <row r="36" spans="1:4" ht="30" x14ac:dyDescent="0.25">
      <c r="A36" s="79"/>
      <c r="B36" s="18" t="s">
        <v>96</v>
      </c>
      <c r="C36" s="29" t="s">
        <v>97</v>
      </c>
      <c r="D36" s="84"/>
    </row>
    <row r="37" spans="1:4" ht="30.75" thickBot="1" x14ac:dyDescent="0.3">
      <c r="A37" s="80"/>
      <c r="B37" s="19" t="s">
        <v>98</v>
      </c>
      <c r="C37" s="30" t="s">
        <v>99</v>
      </c>
      <c r="D37" s="85"/>
    </row>
    <row r="38" spans="1:4" x14ac:dyDescent="0.25">
      <c r="A38" s="92" t="s">
        <v>51</v>
      </c>
      <c r="B38" s="94" t="s">
        <v>101</v>
      </c>
      <c r="C38" s="95"/>
      <c r="D38" s="96">
        <v>486</v>
      </c>
    </row>
    <row r="39" spans="1:4" ht="45.75" thickBot="1" x14ac:dyDescent="0.3">
      <c r="A39" s="93"/>
      <c r="B39" s="56" t="s">
        <v>52</v>
      </c>
      <c r="C39" s="31" t="s">
        <v>107</v>
      </c>
      <c r="D39" s="97"/>
    </row>
    <row r="40" spans="1:4" x14ac:dyDescent="0.25">
      <c r="A40" s="98" t="s">
        <v>53</v>
      </c>
      <c r="B40" s="101" t="s">
        <v>104</v>
      </c>
      <c r="C40" s="102"/>
      <c r="D40" s="96">
        <v>4463</v>
      </c>
    </row>
    <row r="41" spans="1:4" ht="45" x14ac:dyDescent="0.25">
      <c r="A41" s="99"/>
      <c r="B41" s="55" t="s">
        <v>52</v>
      </c>
      <c r="C41" s="32" t="s">
        <v>108</v>
      </c>
      <c r="D41" s="103"/>
    </row>
    <row r="42" spans="1:4" ht="30.75" thickBot="1" x14ac:dyDescent="0.3">
      <c r="A42" s="100"/>
      <c r="B42" s="56" t="s">
        <v>50</v>
      </c>
      <c r="C42" s="33" t="s">
        <v>109</v>
      </c>
      <c r="D42" s="97"/>
    </row>
    <row r="43" spans="1:4" x14ac:dyDescent="0.25">
      <c r="A43" s="98" t="s">
        <v>54</v>
      </c>
      <c r="B43" s="101" t="s">
        <v>105</v>
      </c>
      <c r="C43" s="102"/>
      <c r="D43" s="96">
        <v>1347</v>
      </c>
    </row>
    <row r="44" spans="1:4" ht="45.75" thickBot="1" x14ac:dyDescent="0.3">
      <c r="A44" s="100"/>
      <c r="B44" s="56" t="s">
        <v>55</v>
      </c>
      <c r="C44" s="34" t="s">
        <v>106</v>
      </c>
      <c r="D44" s="97"/>
    </row>
    <row r="45" spans="1:4" x14ac:dyDescent="0.25">
      <c r="A45" s="98" t="s">
        <v>56</v>
      </c>
      <c r="B45" s="81" t="s">
        <v>110</v>
      </c>
      <c r="C45" s="82"/>
      <c r="D45" s="96">
        <v>1345</v>
      </c>
    </row>
    <row r="46" spans="1:4" ht="45.75" thickBot="1" x14ac:dyDescent="0.3">
      <c r="A46" s="100"/>
      <c r="B46" s="56" t="s">
        <v>55</v>
      </c>
      <c r="C46" s="34" t="s">
        <v>111</v>
      </c>
      <c r="D46" s="97"/>
    </row>
    <row r="47" spans="1:4" ht="30" customHeight="1" thickBot="1" x14ac:dyDescent="0.3">
      <c r="A47" s="28" t="s">
        <v>8</v>
      </c>
      <c r="B47" s="104" t="s">
        <v>57</v>
      </c>
      <c r="C47" s="105"/>
      <c r="D47" s="64">
        <v>0</v>
      </c>
    </row>
    <row r="48" spans="1:4" ht="15.75" thickBot="1" x14ac:dyDescent="0.3">
      <c r="A48" s="28"/>
      <c r="B48" s="106" t="s">
        <v>58</v>
      </c>
      <c r="C48" s="107"/>
      <c r="D48" s="64">
        <f>+D47+D32</f>
        <v>19103</v>
      </c>
    </row>
    <row r="49" spans="1:5" ht="15.75" x14ac:dyDescent="0.25">
      <c r="A49" s="5"/>
    </row>
    <row r="50" spans="1:5" ht="32.25" customHeight="1" x14ac:dyDescent="0.25">
      <c r="A50" s="108" t="s">
        <v>59</v>
      </c>
      <c r="B50" s="108"/>
      <c r="C50" s="108"/>
    </row>
    <row r="51" spans="1:5" ht="16.5" thickBot="1" x14ac:dyDescent="0.3">
      <c r="A51" s="5"/>
    </row>
    <row r="52" spans="1:5" ht="29.25" thickBot="1" x14ac:dyDescent="0.3">
      <c r="A52" s="4" t="s">
        <v>0</v>
      </c>
      <c r="B52" s="12" t="s">
        <v>60</v>
      </c>
      <c r="C52" s="109" t="s">
        <v>46</v>
      </c>
      <c r="D52" s="110"/>
    </row>
    <row r="53" spans="1:5" ht="15.75" thickBot="1" x14ac:dyDescent="0.3">
      <c r="A53" s="20" t="s">
        <v>2</v>
      </c>
      <c r="B53" s="13" t="s">
        <v>18</v>
      </c>
      <c r="C53" s="111">
        <v>23520</v>
      </c>
      <c r="D53" s="112"/>
    </row>
    <row r="54" spans="1:5" ht="15.75" x14ac:dyDescent="0.25">
      <c r="A54" s="5"/>
    </row>
    <row r="55" spans="1:5" ht="20.25" customHeight="1" x14ac:dyDescent="0.25">
      <c r="A55" s="75" t="s">
        <v>61</v>
      </c>
      <c r="B55" s="75"/>
      <c r="C55" s="75"/>
      <c r="D55" s="75"/>
    </row>
    <row r="56" spans="1:5" ht="16.5" thickBot="1" x14ac:dyDescent="0.3">
      <c r="A56" s="6"/>
    </row>
    <row r="57" spans="1:5" ht="29.25" thickBot="1" x14ac:dyDescent="0.3">
      <c r="A57" s="14" t="s">
        <v>0</v>
      </c>
      <c r="B57" s="60" t="s">
        <v>44</v>
      </c>
      <c r="C57" s="59" t="s">
        <v>45</v>
      </c>
      <c r="D57" s="53" t="s">
        <v>46</v>
      </c>
    </row>
    <row r="58" spans="1:5" ht="15.75" thickBot="1" x14ac:dyDescent="0.3">
      <c r="A58" s="28" t="s">
        <v>10</v>
      </c>
      <c r="B58" s="121" t="s">
        <v>3</v>
      </c>
      <c r="C58" s="122"/>
      <c r="D58" s="64">
        <f>SUM(D59:D62)</f>
        <v>5327</v>
      </c>
    </row>
    <row r="59" spans="1:5" ht="120.75" thickBot="1" x14ac:dyDescent="0.3">
      <c r="A59" s="28" t="s">
        <v>62</v>
      </c>
      <c r="B59" s="10" t="s">
        <v>63</v>
      </c>
      <c r="C59" s="35" t="s">
        <v>122</v>
      </c>
      <c r="D59" s="65">
        <v>991</v>
      </c>
    </row>
    <row r="60" spans="1:5" ht="74.25" customHeight="1" thickBot="1" x14ac:dyDescent="0.3">
      <c r="A60" s="27" t="s">
        <v>64</v>
      </c>
      <c r="B60" s="38" t="s">
        <v>112</v>
      </c>
      <c r="C60" s="61" t="s">
        <v>141</v>
      </c>
      <c r="D60" s="66">
        <v>194</v>
      </c>
    </row>
    <row r="61" spans="1:5" ht="45.75" thickBot="1" x14ac:dyDescent="0.3">
      <c r="A61" s="27" t="s">
        <v>65</v>
      </c>
      <c r="B61" s="21" t="s">
        <v>113</v>
      </c>
      <c r="C61" s="36" t="s">
        <v>125</v>
      </c>
      <c r="D61" s="66">
        <v>1142</v>
      </c>
      <c r="E61" s="22"/>
    </row>
    <row r="62" spans="1:5" ht="195.75" thickBot="1" x14ac:dyDescent="0.3">
      <c r="A62" s="24" t="s">
        <v>114</v>
      </c>
      <c r="B62" s="23" t="s">
        <v>115</v>
      </c>
      <c r="C62" s="36" t="s">
        <v>142</v>
      </c>
      <c r="D62" s="67">
        <v>3000</v>
      </c>
    </row>
    <row r="63" spans="1:5" ht="15.75" thickBot="1" x14ac:dyDescent="0.3">
      <c r="A63" s="28" t="s">
        <v>11</v>
      </c>
      <c r="B63" s="121" t="s">
        <v>5</v>
      </c>
      <c r="C63" s="122"/>
      <c r="D63" s="68">
        <f>SUM(D64:D65)</f>
        <v>27669</v>
      </c>
    </row>
    <row r="64" spans="1:5" ht="105.75" thickBot="1" x14ac:dyDescent="0.3">
      <c r="A64" s="28" t="s">
        <v>66</v>
      </c>
      <c r="B64" s="57" t="s">
        <v>7</v>
      </c>
      <c r="C64" s="37" t="s">
        <v>123</v>
      </c>
      <c r="D64" s="65">
        <v>25931</v>
      </c>
    </row>
    <row r="65" spans="1:6" ht="45.75" thickBot="1" x14ac:dyDescent="0.3">
      <c r="A65" s="28" t="s">
        <v>116</v>
      </c>
      <c r="B65" s="25" t="s">
        <v>92</v>
      </c>
      <c r="C65" s="37" t="s">
        <v>124</v>
      </c>
      <c r="D65" s="65">
        <v>1738</v>
      </c>
    </row>
    <row r="66" spans="1:6" ht="15.75" thickBot="1" x14ac:dyDescent="0.3">
      <c r="A66" s="28" t="s">
        <v>12</v>
      </c>
      <c r="B66" s="128" t="s">
        <v>67</v>
      </c>
      <c r="C66" s="129"/>
      <c r="D66" s="68">
        <f>SUM(D67:D68)</f>
        <v>18782</v>
      </c>
    </row>
    <row r="67" spans="1:6" ht="45.75" thickBot="1" x14ac:dyDescent="0.3">
      <c r="A67" s="24" t="s">
        <v>68</v>
      </c>
      <c r="B67" s="24" t="s">
        <v>9</v>
      </c>
      <c r="C67" s="58" t="s">
        <v>117</v>
      </c>
      <c r="D67" s="67">
        <v>920</v>
      </c>
      <c r="E67" s="26"/>
    </row>
    <row r="68" spans="1:6" ht="45.75" thickBot="1" x14ac:dyDescent="0.3">
      <c r="A68" s="24" t="s">
        <v>91</v>
      </c>
      <c r="B68" s="11" t="s">
        <v>118</v>
      </c>
      <c r="C68" s="9" t="s">
        <v>126</v>
      </c>
      <c r="D68" s="69">
        <v>17862</v>
      </c>
      <c r="E68" s="44"/>
      <c r="F68" s="45"/>
    </row>
    <row r="69" spans="1:6" ht="15.75" thickBot="1" x14ac:dyDescent="0.3">
      <c r="A69" s="28" t="s">
        <v>69</v>
      </c>
      <c r="B69" s="128" t="s">
        <v>70</v>
      </c>
      <c r="C69" s="129"/>
      <c r="D69" s="70">
        <f>SUM(D70:D73)</f>
        <v>27509</v>
      </c>
    </row>
    <row r="70" spans="1:6" ht="61.5" customHeight="1" thickBot="1" x14ac:dyDescent="0.3">
      <c r="A70" s="27" t="s">
        <v>71</v>
      </c>
      <c r="B70" s="24" t="s">
        <v>119</v>
      </c>
      <c r="C70" s="24" t="s">
        <v>127</v>
      </c>
      <c r="D70" s="67">
        <v>1414</v>
      </c>
    </row>
    <row r="71" spans="1:6" ht="150.75" thickBot="1" x14ac:dyDescent="0.3">
      <c r="A71" s="24" t="s">
        <v>72</v>
      </c>
      <c r="B71" s="39" t="s">
        <v>13</v>
      </c>
      <c r="C71" s="40" t="s">
        <v>132</v>
      </c>
      <c r="D71" s="71">
        <v>9595</v>
      </c>
    </row>
    <row r="72" spans="1:6" ht="90.75" thickBot="1" x14ac:dyDescent="0.3">
      <c r="A72" s="24" t="s">
        <v>73</v>
      </c>
      <c r="B72" s="39" t="s">
        <v>14</v>
      </c>
      <c r="C72" s="43" t="s">
        <v>135</v>
      </c>
      <c r="D72" s="71">
        <v>5500</v>
      </c>
    </row>
    <row r="73" spans="1:6" ht="91.5" customHeight="1" thickBot="1" x14ac:dyDescent="0.3">
      <c r="A73" s="41" t="s">
        <v>120</v>
      </c>
      <c r="B73" s="42" t="s">
        <v>134</v>
      </c>
      <c r="C73" s="42" t="s">
        <v>133</v>
      </c>
      <c r="D73" s="71">
        <v>11000</v>
      </c>
    </row>
    <row r="74" spans="1:6" ht="15.75" thickBot="1" x14ac:dyDescent="0.3">
      <c r="A74" s="28" t="s">
        <v>74</v>
      </c>
      <c r="B74" s="130" t="s">
        <v>15</v>
      </c>
      <c r="C74" s="131"/>
      <c r="D74" s="68">
        <f>+D75</f>
        <v>463</v>
      </c>
    </row>
    <row r="75" spans="1:6" ht="135.75" thickBot="1" x14ac:dyDescent="0.3">
      <c r="A75" s="28" t="s">
        <v>75</v>
      </c>
      <c r="B75" s="57" t="s">
        <v>76</v>
      </c>
      <c r="C75" s="57" t="s">
        <v>143</v>
      </c>
      <c r="D75" s="65">
        <v>463</v>
      </c>
    </row>
    <row r="76" spans="1:6" ht="28.5" customHeight="1" thickBot="1" x14ac:dyDescent="0.3">
      <c r="A76" s="28" t="s">
        <v>77</v>
      </c>
      <c r="B76" s="128" t="s">
        <v>17</v>
      </c>
      <c r="C76" s="129"/>
      <c r="D76" s="68">
        <f>SUM(D77:D80)</f>
        <v>10258</v>
      </c>
    </row>
    <row r="77" spans="1:6" ht="30.75" thickBot="1" x14ac:dyDescent="0.3">
      <c r="A77" s="118" t="s">
        <v>78</v>
      </c>
      <c r="B77" s="118" t="s">
        <v>79</v>
      </c>
      <c r="C77" s="57" t="s">
        <v>129</v>
      </c>
      <c r="D77" s="65">
        <v>3000</v>
      </c>
    </row>
    <row r="78" spans="1:6" ht="45.75" thickBot="1" x14ac:dyDescent="0.3">
      <c r="A78" s="119"/>
      <c r="B78" s="119"/>
      <c r="C78" s="57" t="s">
        <v>128</v>
      </c>
      <c r="D78" s="65">
        <v>2000</v>
      </c>
    </row>
    <row r="79" spans="1:6" ht="45.75" thickBot="1" x14ac:dyDescent="0.3">
      <c r="A79" s="119"/>
      <c r="B79" s="119"/>
      <c r="C79" s="57" t="s">
        <v>130</v>
      </c>
      <c r="D79" s="65">
        <v>4758</v>
      </c>
    </row>
    <row r="80" spans="1:6" ht="30.75" thickBot="1" x14ac:dyDescent="0.3">
      <c r="A80" s="120"/>
      <c r="B80" s="120"/>
      <c r="C80" s="57" t="s">
        <v>131</v>
      </c>
      <c r="D80" s="65">
        <v>500</v>
      </c>
    </row>
    <row r="81" spans="1:4" ht="15.75" thickBot="1" x14ac:dyDescent="0.3">
      <c r="A81" s="28"/>
      <c r="B81" s="121" t="s">
        <v>80</v>
      </c>
      <c r="C81" s="122"/>
      <c r="D81" s="64">
        <f>+D58+D63+D66+D69+D74+D76</f>
        <v>90008</v>
      </c>
    </row>
    <row r="82" spans="1:4" ht="15.75" x14ac:dyDescent="0.25">
      <c r="A82" s="5"/>
    </row>
    <row r="83" spans="1:4" ht="15.75" x14ac:dyDescent="0.25">
      <c r="A83" s="123" t="s">
        <v>81</v>
      </c>
      <c r="B83" s="123"/>
      <c r="C83" s="123"/>
    </row>
    <row r="84" spans="1:4" ht="16.5" thickBot="1" x14ac:dyDescent="0.3">
      <c r="A84" s="5"/>
    </row>
    <row r="85" spans="1:4" ht="29.25" thickBot="1" x14ac:dyDescent="0.3">
      <c r="A85" s="52" t="s">
        <v>0</v>
      </c>
      <c r="B85" s="4" t="s">
        <v>82</v>
      </c>
      <c r="C85" s="124" t="s">
        <v>83</v>
      </c>
      <c r="D85" s="125"/>
    </row>
    <row r="86" spans="1:4" ht="30" x14ac:dyDescent="0.25">
      <c r="A86" s="46" t="s">
        <v>16</v>
      </c>
      <c r="B86" s="48" t="s">
        <v>84</v>
      </c>
      <c r="C86" s="126">
        <f>+C15-D32</f>
        <v>444</v>
      </c>
      <c r="D86" s="127"/>
    </row>
    <row r="87" spans="1:4" x14ac:dyDescent="0.25">
      <c r="A87" s="47" t="s">
        <v>85</v>
      </c>
      <c r="B87" s="49" t="s">
        <v>86</v>
      </c>
      <c r="C87" s="113">
        <f>+C21-C53</f>
        <v>46598</v>
      </c>
      <c r="D87" s="114"/>
    </row>
    <row r="88" spans="1:4" x14ac:dyDescent="0.25">
      <c r="A88" s="47" t="s">
        <v>87</v>
      </c>
      <c r="B88" s="55" t="s">
        <v>88</v>
      </c>
      <c r="C88" s="113">
        <f>+C26-D81</f>
        <v>135531</v>
      </c>
      <c r="D88" s="114"/>
    </row>
    <row r="89" spans="1:4" ht="15.75" thickBot="1" x14ac:dyDescent="0.3">
      <c r="A89" s="54" t="s">
        <v>89</v>
      </c>
      <c r="B89" s="50" t="s">
        <v>58</v>
      </c>
      <c r="C89" s="115">
        <f>+C86+C87+C88</f>
        <v>182573</v>
      </c>
      <c r="D89" s="116"/>
    </row>
    <row r="90" spans="1:4" x14ac:dyDescent="0.25">
      <c r="C90" s="26"/>
    </row>
    <row r="91" spans="1:4" x14ac:dyDescent="0.25">
      <c r="B91" s="62" t="s">
        <v>144</v>
      </c>
      <c r="C91" s="26"/>
    </row>
  </sheetData>
  <mergeCells count="59">
    <mergeCell ref="C87:D87"/>
    <mergeCell ref="C88:D88"/>
    <mergeCell ref="C89:D89"/>
    <mergeCell ref="C2:D2"/>
    <mergeCell ref="A77:A80"/>
    <mergeCell ref="B77:B80"/>
    <mergeCell ref="B81:C81"/>
    <mergeCell ref="A83:C83"/>
    <mergeCell ref="C85:D85"/>
    <mergeCell ref="C86:D86"/>
    <mergeCell ref="B58:C58"/>
    <mergeCell ref="B63:C63"/>
    <mergeCell ref="B66:C66"/>
    <mergeCell ref="B69:C69"/>
    <mergeCell ref="B74:C74"/>
    <mergeCell ref="B76:C76"/>
    <mergeCell ref="A55:D55"/>
    <mergeCell ref="A43:A44"/>
    <mergeCell ref="B43:C43"/>
    <mergeCell ref="D43:D44"/>
    <mergeCell ref="A45:A46"/>
    <mergeCell ref="B45:C45"/>
    <mergeCell ref="D45:D46"/>
    <mergeCell ref="B47:C47"/>
    <mergeCell ref="B48:C48"/>
    <mergeCell ref="A50:C50"/>
    <mergeCell ref="C52:D52"/>
    <mergeCell ref="C53:D53"/>
    <mergeCell ref="A38:A39"/>
    <mergeCell ref="B38:C38"/>
    <mergeCell ref="D38:D39"/>
    <mergeCell ref="A40:A42"/>
    <mergeCell ref="B40:C40"/>
    <mergeCell ref="D40:D42"/>
    <mergeCell ref="A33:A37"/>
    <mergeCell ref="B33:C33"/>
    <mergeCell ref="D33:D37"/>
    <mergeCell ref="C16:D16"/>
    <mergeCell ref="C18:D18"/>
    <mergeCell ref="C19:D19"/>
    <mergeCell ref="C20:D20"/>
    <mergeCell ref="C21:D21"/>
    <mergeCell ref="C23:D23"/>
    <mergeCell ref="C24:D24"/>
    <mergeCell ref="C25:D25"/>
    <mergeCell ref="C26:D26"/>
    <mergeCell ref="A29:D29"/>
    <mergeCell ref="B32:C32"/>
    <mergeCell ref="C11:D11"/>
    <mergeCell ref="C12:D12"/>
    <mergeCell ref="C13:D13"/>
    <mergeCell ref="C14:D14"/>
    <mergeCell ref="C15:D15"/>
    <mergeCell ref="C10:D10"/>
    <mergeCell ref="A4:D4"/>
    <mergeCell ref="A5:D5"/>
    <mergeCell ref="C7:D7"/>
    <mergeCell ref="C8:D8"/>
    <mergeCell ref="C9:D9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2019-02-14T13:06:06Z</dcterms:modified>
</cp:coreProperties>
</file>