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8430" activeTab="1"/>
  </bookViews>
  <sheets>
    <sheet name="pajamos" sheetId="10" r:id="rId1"/>
    <sheet name="išlaidos" sheetId="11" r:id="rId2"/>
    <sheet name="programos" sheetId="9" r:id="rId3"/>
  </sheets>
  <calcPr calcId="145621"/>
</workbook>
</file>

<file path=xl/calcChain.xml><?xml version="1.0" encoding="utf-8"?>
<calcChain xmlns="http://schemas.openxmlformats.org/spreadsheetml/2006/main">
  <c r="F460" i="11" l="1"/>
  <c r="G467" i="11"/>
  <c r="H467" i="11"/>
  <c r="F467" i="11"/>
  <c r="E467" i="11"/>
  <c r="G140" i="11"/>
  <c r="H140" i="11"/>
  <c r="F140" i="11"/>
  <c r="F141" i="11"/>
  <c r="F457" i="11"/>
  <c r="E457" i="11"/>
  <c r="F148" i="11"/>
  <c r="G148" i="11"/>
  <c r="H148" i="11"/>
  <c r="H466" i="11"/>
  <c r="G466" i="11"/>
  <c r="F466" i="11"/>
  <c r="E466" i="11"/>
  <c r="H465" i="11"/>
  <c r="G465" i="11"/>
  <c r="F465" i="11"/>
  <c r="H464" i="11"/>
  <c r="G464" i="11"/>
  <c r="F464" i="11"/>
  <c r="G463" i="11"/>
  <c r="F463" i="11"/>
  <c r="F462" i="11"/>
  <c r="E462" i="11"/>
  <c r="H461" i="11"/>
  <c r="G461" i="11"/>
  <c r="F461" i="11"/>
  <c r="E454" i="11"/>
  <c r="E452" i="11"/>
  <c r="E451" i="11"/>
  <c r="H449" i="11"/>
  <c r="H450" i="11"/>
  <c r="E450" i="11"/>
  <c r="G449" i="11"/>
  <c r="G450" i="11"/>
  <c r="F449" i="11"/>
  <c r="E448" i="11"/>
  <c r="E447" i="11"/>
  <c r="H445" i="11"/>
  <c r="H446" i="11"/>
  <c r="G445" i="11"/>
  <c r="G446" i="11"/>
  <c r="F445" i="11"/>
  <c r="F446" i="11"/>
  <c r="E446" i="11"/>
  <c r="E444" i="11"/>
  <c r="E443" i="11"/>
  <c r="E442" i="11"/>
  <c r="H440" i="11"/>
  <c r="G440" i="11"/>
  <c r="G441" i="11"/>
  <c r="F440" i="11"/>
  <c r="E439" i="11"/>
  <c r="E438" i="11"/>
  <c r="E437" i="11"/>
  <c r="H435" i="11"/>
  <c r="H436" i="11"/>
  <c r="E436" i="11"/>
  <c r="G435" i="11"/>
  <c r="G436" i="11"/>
  <c r="F435" i="11"/>
  <c r="E434" i="11"/>
  <c r="E433" i="11"/>
  <c r="E432" i="11"/>
  <c r="E431" i="11"/>
  <c r="H429" i="11"/>
  <c r="H430" i="11"/>
  <c r="G429" i="11"/>
  <c r="G430" i="11"/>
  <c r="F429" i="11"/>
  <c r="E429" i="11"/>
  <c r="E428" i="11"/>
  <c r="E427" i="11"/>
  <c r="E426" i="11"/>
  <c r="E425" i="11"/>
  <c r="E424" i="11"/>
  <c r="H422" i="11"/>
  <c r="G422" i="11"/>
  <c r="G423" i="11"/>
  <c r="F422" i="11"/>
  <c r="E421" i="11"/>
  <c r="E420" i="11"/>
  <c r="E419" i="11"/>
  <c r="E418" i="11"/>
  <c r="E417" i="11"/>
  <c r="E416" i="11"/>
  <c r="H414" i="11"/>
  <c r="H415" i="11"/>
  <c r="G414" i="11"/>
  <c r="G415" i="11"/>
  <c r="F414" i="11"/>
  <c r="F415" i="11"/>
  <c r="E413" i="11"/>
  <c r="E412" i="11"/>
  <c r="E411" i="11"/>
  <c r="E410" i="11"/>
  <c r="E409" i="11"/>
  <c r="H407" i="11"/>
  <c r="H408" i="11"/>
  <c r="G407" i="11"/>
  <c r="G408" i="11"/>
  <c r="F407" i="11"/>
  <c r="E407" i="11"/>
  <c r="E406" i="11"/>
  <c r="E405" i="11"/>
  <c r="E404" i="11"/>
  <c r="E403" i="11"/>
  <c r="E402" i="11"/>
  <c r="H400" i="11"/>
  <c r="G400" i="11"/>
  <c r="G401" i="11"/>
  <c r="F400" i="11"/>
  <c r="E400" i="11"/>
  <c r="E399" i="11"/>
  <c r="E398" i="11"/>
  <c r="E397" i="11"/>
  <c r="E396" i="11"/>
  <c r="H394" i="11"/>
  <c r="G394" i="11"/>
  <c r="G395" i="11"/>
  <c r="F394" i="11"/>
  <c r="E393" i="11"/>
  <c r="E392" i="11"/>
  <c r="E391" i="11"/>
  <c r="E390" i="11"/>
  <c r="E389" i="11"/>
  <c r="H387" i="11"/>
  <c r="H388" i="11"/>
  <c r="G387" i="11"/>
  <c r="G388" i="11"/>
  <c r="F387" i="11"/>
  <c r="F388" i="11"/>
  <c r="E388" i="11"/>
  <c r="E386" i="11"/>
  <c r="E385" i="11"/>
  <c r="E384" i="11"/>
  <c r="E383" i="11"/>
  <c r="E382" i="11"/>
  <c r="H380" i="11"/>
  <c r="H381" i="11"/>
  <c r="G380" i="11"/>
  <c r="G381" i="11"/>
  <c r="F380" i="11"/>
  <c r="F381" i="11"/>
  <c r="E381" i="11"/>
  <c r="E379" i="11"/>
  <c r="E378" i="11"/>
  <c r="E377" i="11"/>
  <c r="E376" i="11"/>
  <c r="E375" i="11"/>
  <c r="E374" i="11"/>
  <c r="E373" i="11"/>
  <c r="H371" i="11"/>
  <c r="H372" i="11"/>
  <c r="G371" i="11"/>
  <c r="G372" i="11"/>
  <c r="F371" i="11"/>
  <c r="F372" i="11"/>
  <c r="E370" i="11"/>
  <c r="E369" i="11"/>
  <c r="E368" i="11"/>
  <c r="E367" i="11"/>
  <c r="E366" i="11"/>
  <c r="H364" i="11"/>
  <c r="H365" i="11"/>
  <c r="G364" i="11"/>
  <c r="G365" i="11"/>
  <c r="F364" i="11"/>
  <c r="F365" i="11"/>
  <c r="E365" i="11"/>
  <c r="E363" i="11"/>
  <c r="E362" i="11"/>
  <c r="E361" i="11"/>
  <c r="E360" i="11"/>
  <c r="E359" i="11"/>
  <c r="E358" i="11"/>
  <c r="H356" i="11"/>
  <c r="G356" i="11"/>
  <c r="G357" i="11"/>
  <c r="F356" i="11"/>
  <c r="E355" i="11"/>
  <c r="E354" i="11"/>
  <c r="E353" i="11"/>
  <c r="E352" i="11"/>
  <c r="H350" i="11"/>
  <c r="G350" i="11"/>
  <c r="G351" i="11"/>
  <c r="F350" i="11"/>
  <c r="E349" i="11"/>
  <c r="E348" i="11"/>
  <c r="E347" i="11"/>
  <c r="E346" i="11"/>
  <c r="E345" i="11"/>
  <c r="H343" i="11"/>
  <c r="H344" i="11"/>
  <c r="G343" i="11"/>
  <c r="G344" i="11"/>
  <c r="F343" i="11"/>
  <c r="E342" i="11"/>
  <c r="E341" i="11"/>
  <c r="E340" i="11"/>
  <c r="E339" i="11"/>
  <c r="H337" i="11"/>
  <c r="H338" i="11"/>
  <c r="G337" i="11"/>
  <c r="G338" i="11"/>
  <c r="F337" i="11"/>
  <c r="E336" i="11"/>
  <c r="E335" i="11"/>
  <c r="E334" i="11"/>
  <c r="E333" i="11"/>
  <c r="H331" i="11"/>
  <c r="H332" i="11"/>
  <c r="G331" i="11"/>
  <c r="G332" i="11"/>
  <c r="F331" i="11"/>
  <c r="E330" i="11"/>
  <c r="E329" i="11"/>
  <c r="E328" i="11"/>
  <c r="E327" i="11"/>
  <c r="E326" i="11"/>
  <c r="H324" i="11"/>
  <c r="H325" i="11"/>
  <c r="G324" i="11"/>
  <c r="G325" i="11"/>
  <c r="F324" i="11"/>
  <c r="F325" i="11"/>
  <c r="E323" i="11"/>
  <c r="E322" i="11"/>
  <c r="E321" i="11"/>
  <c r="E320" i="11"/>
  <c r="E319" i="11"/>
  <c r="H317" i="11"/>
  <c r="H318" i="11"/>
  <c r="E318" i="11"/>
  <c r="G317" i="11"/>
  <c r="G318" i="11"/>
  <c r="F317" i="11"/>
  <c r="E316" i="11"/>
  <c r="E315" i="11"/>
  <c r="E314" i="11"/>
  <c r="E313" i="11"/>
  <c r="E312" i="11"/>
  <c r="E311" i="11"/>
  <c r="H309" i="11"/>
  <c r="H310" i="11"/>
  <c r="G309" i="11"/>
  <c r="G310" i="11"/>
  <c r="F309" i="11"/>
  <c r="E308" i="11"/>
  <c r="E307" i="11"/>
  <c r="E306" i="11"/>
  <c r="E305" i="11"/>
  <c r="E304" i="11"/>
  <c r="E303" i="11"/>
  <c r="H301" i="11"/>
  <c r="H302" i="11"/>
  <c r="G301" i="11"/>
  <c r="G302" i="11"/>
  <c r="F301" i="11"/>
  <c r="E300" i="11"/>
  <c r="E299" i="11"/>
  <c r="E298" i="11"/>
  <c r="E297" i="11"/>
  <c r="E296" i="11"/>
  <c r="E295" i="11"/>
  <c r="H293" i="11"/>
  <c r="H294" i="11"/>
  <c r="G293" i="11"/>
  <c r="G294" i="11"/>
  <c r="F293" i="11"/>
  <c r="E293" i="11"/>
  <c r="E292" i="11"/>
  <c r="H291" i="11"/>
  <c r="H283" i="11"/>
  <c r="E283" i="11"/>
  <c r="E290" i="11"/>
  <c r="E289" i="11"/>
  <c r="E288" i="11"/>
  <c r="E287" i="11"/>
  <c r="E286" i="11"/>
  <c r="E285" i="11"/>
  <c r="H284" i="11"/>
  <c r="G284" i="11"/>
  <c r="F284" i="11"/>
  <c r="G283" i="11"/>
  <c r="F283" i="11"/>
  <c r="E282" i="11"/>
  <c r="E281" i="11"/>
  <c r="E280" i="11"/>
  <c r="E279" i="11"/>
  <c r="E278" i="11"/>
  <c r="E277" i="11"/>
  <c r="H275" i="11"/>
  <c r="G275" i="11"/>
  <c r="G276" i="11"/>
  <c r="F275" i="11"/>
  <c r="E275" i="11"/>
  <c r="E274" i="11"/>
  <c r="E273" i="11"/>
  <c r="E272" i="11"/>
  <c r="E271" i="11"/>
  <c r="E270" i="11"/>
  <c r="E269" i="11"/>
  <c r="H267" i="11"/>
  <c r="H268" i="11"/>
  <c r="G267" i="11"/>
  <c r="G268" i="11"/>
  <c r="F267" i="11"/>
  <c r="F268" i="11"/>
  <c r="E268" i="11"/>
  <c r="E266" i="11"/>
  <c r="E265" i="11"/>
  <c r="H264" i="11"/>
  <c r="H263" i="11"/>
  <c r="G264" i="11"/>
  <c r="F264" i="11"/>
  <c r="F263" i="11"/>
  <c r="E263" i="11"/>
  <c r="G263" i="11"/>
  <c r="E262" i="11"/>
  <c r="E261" i="11"/>
  <c r="H260" i="11"/>
  <c r="H259" i="11"/>
  <c r="G260" i="11"/>
  <c r="G259" i="11"/>
  <c r="F260" i="11"/>
  <c r="F259" i="11"/>
  <c r="E258" i="11"/>
  <c r="E257" i="11"/>
  <c r="H256" i="11"/>
  <c r="H255" i="11"/>
  <c r="G256" i="11"/>
  <c r="G255" i="11"/>
  <c r="F256" i="11"/>
  <c r="F255" i="11"/>
  <c r="E255" i="11"/>
  <c r="E254" i="11"/>
  <c r="E253" i="11"/>
  <c r="H252" i="11"/>
  <c r="H251" i="11"/>
  <c r="E251" i="11"/>
  <c r="G252" i="11"/>
  <c r="G251" i="11"/>
  <c r="F252" i="11"/>
  <c r="F251" i="11"/>
  <c r="E250" i="11"/>
  <c r="E249" i="11"/>
  <c r="H248" i="11"/>
  <c r="H247" i="11"/>
  <c r="G248" i="11"/>
  <c r="G247" i="11"/>
  <c r="F248" i="11"/>
  <c r="F247" i="11"/>
  <c r="E246" i="11"/>
  <c r="E245" i="11"/>
  <c r="H244" i="11"/>
  <c r="H243" i="11"/>
  <c r="G244" i="11"/>
  <c r="G243" i="11"/>
  <c r="F244" i="11"/>
  <c r="F243" i="11"/>
  <c r="E243" i="11"/>
  <c r="E242" i="11"/>
  <c r="E241" i="11"/>
  <c r="E240" i="11"/>
  <c r="H239" i="11"/>
  <c r="H238" i="11"/>
  <c r="E238" i="11"/>
  <c r="G239" i="11"/>
  <c r="G238" i="11"/>
  <c r="F239" i="11"/>
  <c r="E237" i="11"/>
  <c r="E236" i="11"/>
  <c r="H235" i="11"/>
  <c r="H234" i="11"/>
  <c r="G235" i="11"/>
  <c r="G234" i="11"/>
  <c r="F235" i="11"/>
  <c r="F234" i="11"/>
  <c r="E233" i="11"/>
  <c r="E232" i="11"/>
  <c r="E231" i="11"/>
  <c r="H230" i="11"/>
  <c r="G230" i="11"/>
  <c r="F230" i="11"/>
  <c r="E228" i="11"/>
  <c r="H227" i="11"/>
  <c r="G227" i="11"/>
  <c r="G224" i="11"/>
  <c r="F227" i="11"/>
  <c r="F224" i="11"/>
  <c r="E226" i="11"/>
  <c r="E225" i="11"/>
  <c r="E223" i="11"/>
  <c r="E222" i="11"/>
  <c r="E221" i="11"/>
  <c r="E220" i="11"/>
  <c r="H219" i="11"/>
  <c r="G219" i="11"/>
  <c r="F219" i="11"/>
  <c r="E218" i="11"/>
  <c r="E217" i="11"/>
  <c r="F216" i="11"/>
  <c r="E216" i="11"/>
  <c r="E215" i="11"/>
  <c r="E214" i="11"/>
  <c r="E213" i="11"/>
  <c r="E212" i="11"/>
  <c r="H211" i="11"/>
  <c r="G211" i="11"/>
  <c r="F211" i="11"/>
  <c r="E211" i="11"/>
  <c r="E210" i="11"/>
  <c r="E209" i="11"/>
  <c r="E208" i="11"/>
  <c r="H207" i="11"/>
  <c r="G207" i="11"/>
  <c r="F207" i="11"/>
  <c r="E207" i="11"/>
  <c r="E206" i="11"/>
  <c r="E205" i="11"/>
  <c r="E204" i="11"/>
  <c r="E203" i="11"/>
  <c r="E202" i="11"/>
  <c r="F201" i="11"/>
  <c r="F198" i="11"/>
  <c r="E200" i="11"/>
  <c r="E199" i="11"/>
  <c r="H198" i="11"/>
  <c r="G198" i="11"/>
  <c r="E196" i="11"/>
  <c r="E195" i="11"/>
  <c r="E194" i="11"/>
  <c r="E193" i="11"/>
  <c r="E192" i="11"/>
  <c r="E191" i="11"/>
  <c r="H190" i="11"/>
  <c r="G190" i="11"/>
  <c r="F190" i="11"/>
  <c r="E188" i="11"/>
  <c r="E187" i="11"/>
  <c r="H186" i="11"/>
  <c r="H173" i="11"/>
  <c r="G186" i="11"/>
  <c r="G173" i="11"/>
  <c r="F186" i="11"/>
  <c r="E185" i="11"/>
  <c r="E184" i="11"/>
  <c r="E183" i="11"/>
  <c r="E182" i="11"/>
  <c r="E181" i="11"/>
  <c r="E180" i="11"/>
  <c r="E179" i="11"/>
  <c r="E178" i="11"/>
  <c r="E177" i="11"/>
  <c r="E176" i="11"/>
  <c r="E175" i="11"/>
  <c r="F174" i="11"/>
  <c r="E174" i="11"/>
  <c r="E172" i="11"/>
  <c r="E171" i="11"/>
  <c r="E170" i="11"/>
  <c r="E169" i="11"/>
  <c r="E168" i="11"/>
  <c r="E167" i="11"/>
  <c r="E166" i="11"/>
  <c r="E165" i="11"/>
  <c r="E164" i="11"/>
  <c r="F163" i="11"/>
  <c r="E163" i="11"/>
  <c r="H162" i="11"/>
  <c r="G162" i="11"/>
  <c r="E161" i="11"/>
  <c r="E160" i="11"/>
  <c r="E159" i="11"/>
  <c r="H158" i="11"/>
  <c r="G158" i="11"/>
  <c r="F158" i="11"/>
  <c r="E157" i="11"/>
  <c r="E156" i="11"/>
  <c r="E155" i="11"/>
  <c r="E154" i="11"/>
  <c r="E153" i="11"/>
  <c r="E152" i="11"/>
  <c r="E151" i="11"/>
  <c r="E150" i="11"/>
  <c r="E149" i="11"/>
  <c r="E147" i="11"/>
  <c r="E146" i="11"/>
  <c r="E145" i="11"/>
  <c r="E144" i="11"/>
  <c r="E143" i="11"/>
  <c r="E142" i="11"/>
  <c r="H141" i="11"/>
  <c r="G141" i="11"/>
  <c r="E139" i="11"/>
  <c r="E138" i="11"/>
  <c r="E137" i="11"/>
  <c r="E136" i="11"/>
  <c r="H135" i="11"/>
  <c r="H463" i="11"/>
  <c r="E463" i="11"/>
  <c r="E134" i="11"/>
  <c r="E133" i="11"/>
  <c r="E132" i="11"/>
  <c r="E131" i="11"/>
  <c r="E130" i="11"/>
  <c r="E129" i="11"/>
  <c r="E128" i="11"/>
  <c r="E127" i="11"/>
  <c r="E126" i="11"/>
  <c r="E125" i="11"/>
  <c r="H124" i="11"/>
  <c r="G124" i="11"/>
  <c r="F124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H105" i="11"/>
  <c r="H104" i="11"/>
  <c r="G105" i="11"/>
  <c r="F105" i="11"/>
  <c r="E105" i="11"/>
  <c r="E103" i="11"/>
  <c r="E102" i="11"/>
  <c r="E101" i="11"/>
  <c r="H100" i="11"/>
  <c r="H98" i="11"/>
  <c r="G100" i="11"/>
  <c r="G98" i="11"/>
  <c r="F100" i="11"/>
  <c r="E100" i="11"/>
  <c r="E99" i="11"/>
  <c r="E97" i="11"/>
  <c r="E96" i="11"/>
  <c r="E95" i="11"/>
  <c r="E94" i="11"/>
  <c r="E93" i="11"/>
  <c r="H92" i="11"/>
  <c r="G92" i="11"/>
  <c r="F92" i="11"/>
  <c r="E92" i="11"/>
  <c r="E91" i="11"/>
  <c r="E90" i="11"/>
  <c r="E89" i="11"/>
  <c r="E88" i="11"/>
  <c r="E87" i="11"/>
  <c r="E86" i="11"/>
  <c r="E85" i="11"/>
  <c r="E84" i="11"/>
  <c r="E83" i="11"/>
  <c r="H82" i="11"/>
  <c r="G82" i="11"/>
  <c r="F82" i="11"/>
  <c r="E81" i="11"/>
  <c r="E80" i="11"/>
  <c r="E79" i="11"/>
  <c r="H78" i="11"/>
  <c r="G78" i="11"/>
  <c r="F78" i="11"/>
  <c r="E78" i="11"/>
  <c r="E77" i="11"/>
  <c r="E76" i="11"/>
  <c r="E75" i="11"/>
  <c r="E74" i="11"/>
  <c r="E73" i="11"/>
  <c r="E72" i="11"/>
  <c r="H71" i="11"/>
  <c r="G71" i="11"/>
  <c r="F71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H58" i="11"/>
  <c r="E58" i="11"/>
  <c r="G58" i="11"/>
  <c r="F58" i="11"/>
  <c r="E57" i="11"/>
  <c r="E56" i="11"/>
  <c r="E55" i="11"/>
  <c r="E54" i="11"/>
  <c r="E53" i="11"/>
  <c r="E52" i="11"/>
  <c r="E51" i="11"/>
  <c r="E50" i="11"/>
  <c r="H49" i="11"/>
  <c r="G49" i="11"/>
  <c r="G48" i="11"/>
  <c r="F49" i="11"/>
  <c r="E49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H33" i="11"/>
  <c r="H18" i="11"/>
  <c r="H17" i="11"/>
  <c r="H453" i="11"/>
  <c r="H455" i="11"/>
  <c r="G33" i="11"/>
  <c r="G18" i="11"/>
  <c r="F33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H19" i="11"/>
  <c r="G19" i="11"/>
  <c r="F19" i="11"/>
  <c r="F18" i="11"/>
  <c r="E16" i="11"/>
  <c r="H15" i="11"/>
  <c r="G15" i="11"/>
  <c r="F15" i="11"/>
  <c r="E15" i="11"/>
  <c r="H14" i="11"/>
  <c r="G14" i="11"/>
  <c r="F14" i="11"/>
  <c r="E14" i="11"/>
  <c r="C50" i="10"/>
  <c r="C27" i="10"/>
  <c r="C40" i="10"/>
  <c r="C36" i="10"/>
  <c r="C16" i="10"/>
  <c r="C20" i="10"/>
  <c r="C24" i="10"/>
  <c r="D28" i="9"/>
  <c r="D30" i="9"/>
  <c r="C30" i="9"/>
  <c r="F28" i="9"/>
  <c r="F30" i="9"/>
  <c r="E28" i="9"/>
  <c r="E30" i="9"/>
  <c r="C17" i="9"/>
  <c r="C22" i="9"/>
  <c r="C23" i="9"/>
  <c r="C27" i="9"/>
  <c r="C16" i="9"/>
  <c r="C18" i="9"/>
  <c r="C19" i="9"/>
  <c r="C20" i="9"/>
  <c r="C21" i="9"/>
  <c r="C24" i="9"/>
  <c r="C25" i="9"/>
  <c r="C26" i="9"/>
  <c r="C29" i="9"/>
  <c r="H197" i="11"/>
  <c r="H189" i="11"/>
  <c r="H224" i="11"/>
  <c r="E267" i="11"/>
  <c r="F302" i="11"/>
  <c r="F318" i="11"/>
  <c r="E324" i="11"/>
  <c r="E364" i="11"/>
  <c r="E380" i="11"/>
  <c r="F408" i="11"/>
  <c r="E408" i="11"/>
  <c r="E414" i="11"/>
  <c r="F430" i="11"/>
  <c r="F436" i="11"/>
  <c r="F450" i="11"/>
  <c r="H276" i="11"/>
  <c r="H351" i="11"/>
  <c r="H357" i="11"/>
  <c r="H395" i="11"/>
  <c r="H401" i="11"/>
  <c r="H423" i="11"/>
  <c r="H441" i="11"/>
  <c r="H48" i="11"/>
  <c r="H457" i="11"/>
  <c r="E135" i="11"/>
  <c r="E186" i="11"/>
  <c r="H460" i="11"/>
  <c r="E190" i="11"/>
  <c r="E219" i="11"/>
  <c r="E301" i="11"/>
  <c r="E331" i="11"/>
  <c r="F338" i="11"/>
  <c r="E338" i="11"/>
  <c r="E394" i="11"/>
  <c r="F401" i="11"/>
  <c r="E401" i="11"/>
  <c r="E435" i="11"/>
  <c r="G229" i="11"/>
  <c r="E259" i="11"/>
  <c r="G458" i="11"/>
  <c r="F238" i="11"/>
  <c r="E158" i="11"/>
  <c r="E235" i="11"/>
  <c r="E440" i="11"/>
  <c r="E449" i="11"/>
  <c r="E82" i="11"/>
  <c r="G460" i="11"/>
  <c r="E350" i="11"/>
  <c r="E371" i="11"/>
  <c r="E445" i="11"/>
  <c r="E461" i="11"/>
  <c r="E464" i="11"/>
  <c r="E227" i="11"/>
  <c r="F294" i="11"/>
  <c r="E294" i="11"/>
  <c r="F332" i="11"/>
  <c r="F344" i="11"/>
  <c r="E344" i="11"/>
  <c r="F395" i="11"/>
  <c r="E395" i="11"/>
  <c r="E230" i="11"/>
  <c r="E244" i="11"/>
  <c r="E248" i="11"/>
  <c r="E252" i="11"/>
  <c r="E256" i="11"/>
  <c r="E260" i="11"/>
  <c r="E264" i="11"/>
  <c r="E284" i="11"/>
  <c r="E317" i="11"/>
  <c r="E356" i="11"/>
  <c r="E422" i="11"/>
  <c r="E465" i="11"/>
  <c r="H47" i="11"/>
  <c r="F98" i="11"/>
  <c r="E98" i="11"/>
  <c r="F104" i="11"/>
  <c r="E104" i="11"/>
  <c r="F276" i="11"/>
  <c r="E276" i="11"/>
  <c r="F310" i="11"/>
  <c r="E310" i="11"/>
  <c r="F351" i="11"/>
  <c r="E351" i="11"/>
  <c r="E387" i="11"/>
  <c r="F441" i="11"/>
  <c r="E441" i="11"/>
  <c r="F357" i="11"/>
  <c r="E357" i="11"/>
  <c r="F423" i="11"/>
  <c r="E423" i="11"/>
  <c r="E19" i="11"/>
  <c r="F162" i="11"/>
  <c r="E162" i="11"/>
  <c r="E302" i="11"/>
  <c r="E337" i="11"/>
  <c r="E460" i="11"/>
  <c r="E430" i="11"/>
  <c r="E224" i="11"/>
  <c r="E415" i="11"/>
  <c r="F48" i="11"/>
  <c r="G104" i="11"/>
  <c r="G197" i="11"/>
  <c r="G459" i="11"/>
  <c r="E239" i="11"/>
  <c r="E309" i="11"/>
  <c r="E332" i="11"/>
  <c r="E343" i="11"/>
  <c r="H229" i="11"/>
  <c r="H458" i="11"/>
  <c r="F229" i="11"/>
  <c r="F458" i="11"/>
  <c r="E458" i="11"/>
  <c r="E234" i="11"/>
  <c r="G189" i="11"/>
  <c r="F173" i="11"/>
  <c r="E201" i="11"/>
  <c r="E291" i="11"/>
  <c r="F47" i="11"/>
  <c r="E47" i="11"/>
  <c r="E48" i="11"/>
  <c r="E173" i="11"/>
  <c r="E229" i="11"/>
  <c r="E18" i="11"/>
  <c r="E140" i="11"/>
  <c r="F197" i="11"/>
  <c r="E198" i="11"/>
  <c r="E372" i="11"/>
  <c r="G47" i="11"/>
  <c r="G17" i="11"/>
  <c r="G453" i="11"/>
  <c r="G455" i="11"/>
  <c r="G457" i="11"/>
  <c r="E247" i="11"/>
  <c r="E325" i="11"/>
  <c r="H459" i="11"/>
  <c r="E148" i="11"/>
  <c r="E197" i="11"/>
  <c r="F459" i="11"/>
  <c r="E459" i="11"/>
  <c r="F189" i="11"/>
  <c r="E189" i="11"/>
  <c r="F17" i="11"/>
  <c r="F453" i="11"/>
  <c r="F455" i="11"/>
  <c r="C28" i="9"/>
  <c r="C15" i="10"/>
  <c r="C33" i="10"/>
  <c r="C44" i="10"/>
  <c r="C53" i="10"/>
  <c r="C55" i="10"/>
  <c r="E17" i="11"/>
  <c r="E455" i="11"/>
  <c r="E453" i="11"/>
  <c r="E141" i="11"/>
</calcChain>
</file>

<file path=xl/sharedStrings.xml><?xml version="1.0" encoding="utf-8"?>
<sst xmlns="http://schemas.openxmlformats.org/spreadsheetml/2006/main" count="1270" uniqueCount="516">
  <si>
    <t xml:space="preserve">    Pajamų pavadinimas</t>
  </si>
  <si>
    <t>Speciali tikslinė dotacija mokinio krepšeliui</t>
  </si>
  <si>
    <t>Savivaldybės aplinkos apsaugos rėmimo programos pajamos, iš jų:</t>
  </si>
  <si>
    <t>1</t>
  </si>
  <si>
    <t>2</t>
  </si>
  <si>
    <t>(tūkst.Lt)</t>
  </si>
  <si>
    <t>Speciali tikslinė dotacija valstybinėms (perduotoms savivaldybėms) funkcijoms atlikti</t>
  </si>
  <si>
    <t>Programos Nr.</t>
  </si>
  <si>
    <t>Programos pavadinimas</t>
  </si>
  <si>
    <t>Bendroji programa</t>
  </si>
  <si>
    <t>3</t>
  </si>
  <si>
    <t>4</t>
  </si>
  <si>
    <t>5</t>
  </si>
  <si>
    <t>6</t>
  </si>
  <si>
    <t>7</t>
  </si>
  <si>
    <t>8</t>
  </si>
  <si>
    <t>9</t>
  </si>
  <si>
    <t>Seniūnijų programa</t>
  </si>
  <si>
    <t>Žemės ūkio programa</t>
  </si>
  <si>
    <t>Strateginio planavimo ir investicijų programa</t>
  </si>
  <si>
    <t>Vietinio ūkio programa</t>
  </si>
  <si>
    <t>Sveikatos apsaugos programa</t>
  </si>
  <si>
    <t>Kultūros programa</t>
  </si>
  <si>
    <t>Švietimo programa</t>
  </si>
  <si>
    <t>Socialinės paramos programa</t>
  </si>
  <si>
    <t>Kūno kultūros ir sporto programa</t>
  </si>
  <si>
    <t>Informacinių technologijų programa</t>
  </si>
  <si>
    <t>Architektūros ir teritorijų planavimo programa</t>
  </si>
  <si>
    <t xml:space="preserve">                                    pagal programas </t>
  </si>
  <si>
    <t>Iš viso</t>
  </si>
  <si>
    <t>iš jų:</t>
  </si>
  <si>
    <t>išlaidoms</t>
  </si>
  <si>
    <t>turtui įsigyti</t>
  </si>
  <si>
    <t>iš viso</t>
  </si>
  <si>
    <t>Bendrosios dotacijos kompensacija</t>
  </si>
  <si>
    <t>Pajamų įvykdymas</t>
  </si>
  <si>
    <t>(tūkst. Lt)</t>
  </si>
  <si>
    <t>Skolintos lėšos investiciniams projektams finansuoti</t>
  </si>
  <si>
    <t>Kitoms savivaldybėms perduotos mokinio krepšelio lėšos</t>
  </si>
  <si>
    <t>Iš viso išlaidų</t>
  </si>
  <si>
    <t>Iš viso išmokų</t>
  </si>
  <si>
    <t>Gyventojų pajamų mokesčių dalis, tenkanti savivaldybei  (61,32 proc.)</t>
  </si>
  <si>
    <t>Lėšos, skiriamos iš valstybės iždo  savivaldybės gyventojų pajamų mokesčiui išlyginti</t>
  </si>
  <si>
    <t>Lėšos, skiriamos iš valstybės iždo savivaldybės išlaidų struktūros skirtumams išlyginti</t>
  </si>
  <si>
    <t>Turto mokesčiai ir nuomos pajamos , iš jų:</t>
  </si>
  <si>
    <t>žemės mokestis, iš jo:</t>
  </si>
  <si>
    <t>fizinių asmenų</t>
  </si>
  <si>
    <t>juridinių asmenų</t>
  </si>
  <si>
    <t>paveldimo  turto  mokestis</t>
  </si>
  <si>
    <t>nekilnojamojo turto mokestis, iš jo:</t>
  </si>
  <si>
    <t>nuomos mokestis už valstybinę žemę ir valstybinio vidaus vandenų fondo telkinius</t>
  </si>
  <si>
    <t>Kiti mokesčiai ir pajamos , iš jų:</t>
  </si>
  <si>
    <t>valstybės rinkliava</t>
  </si>
  <si>
    <t>pajamos iš baudų ir konfiskacijos</t>
  </si>
  <si>
    <t>materialiojo ir nematerialiojo turto realizavimo pajamos, iš jų:</t>
  </si>
  <si>
    <t>žemės realizavimo pajamos</t>
  </si>
  <si>
    <t>kitos ilgalaikio turto realizavimo pajamos</t>
  </si>
  <si>
    <t>Vietinės rinkliavos, iš jų:</t>
  </si>
  <si>
    <t>už komunalinių atliekų tvarkymą</t>
  </si>
  <si>
    <t>Savivald. biudžetinių įstaigų pajamos, iš jų:</t>
  </si>
  <si>
    <t>pajamos už patalpų nuomą</t>
  </si>
  <si>
    <t>įmokos už išlaikymą švietimo, socialinės apsaugos ir kitose įstaigose</t>
  </si>
  <si>
    <t>kitos pajamos</t>
  </si>
  <si>
    <t xml:space="preserve">mokestis už aplinkos teršimą </t>
  </si>
  <si>
    <t>kiti mokesčiai už valstybinius gamtos išteklius</t>
  </si>
  <si>
    <t>mokestis už medžiojamų gyvūnų išteklius</t>
  </si>
  <si>
    <t>Iš kitų savivaldybių gautos mokinio krepšelio lėšos</t>
  </si>
  <si>
    <t>Valstybės investicijų programos lėšos</t>
  </si>
  <si>
    <t>Europos Sąjungos finansinės paramos lėšos</t>
  </si>
  <si>
    <t>Valstybės biudžeto lėšos užsienyje mirusių (žuvusių) LR piliečių palaikams į Lietuvą parvežti</t>
  </si>
  <si>
    <t>atsargų realizavimo pajamos</t>
  </si>
  <si>
    <t>4.1</t>
  </si>
  <si>
    <t>4.1.1</t>
  </si>
  <si>
    <t>4.1.2</t>
  </si>
  <si>
    <t>4.2</t>
  </si>
  <si>
    <t>4.3</t>
  </si>
  <si>
    <t>4.3.1</t>
  </si>
  <si>
    <t>4.3.2</t>
  </si>
  <si>
    <t>4.4</t>
  </si>
  <si>
    <t>5.1</t>
  </si>
  <si>
    <t>5.2</t>
  </si>
  <si>
    <t>5.3</t>
  </si>
  <si>
    <t>5.3.1</t>
  </si>
  <si>
    <t>5.3.2</t>
  </si>
  <si>
    <t>5.3.3</t>
  </si>
  <si>
    <t>11.1</t>
  </si>
  <si>
    <t>12.2</t>
  </si>
  <si>
    <t>Eil. Nr.</t>
  </si>
  <si>
    <t xml:space="preserve">Iš viso </t>
  </si>
  <si>
    <t>Iš viso (1+2+...+7)</t>
  </si>
  <si>
    <t>Speciali tikslinė dotacija socialiniam būstui plėtoti</t>
  </si>
  <si>
    <t xml:space="preserve">Speciali tikslinė dotacija Marijos Tiškevičiūtės mokyklai, skirta mokiniams, turintiems specialiųjų ugdymo poreikių </t>
  </si>
  <si>
    <t>9.</t>
  </si>
  <si>
    <t>9.1</t>
  </si>
  <si>
    <t>10.</t>
  </si>
  <si>
    <t>10.1</t>
  </si>
  <si>
    <t>10.3</t>
  </si>
  <si>
    <t>10.2</t>
  </si>
  <si>
    <t>11.</t>
  </si>
  <si>
    <t>11.3</t>
  </si>
  <si>
    <t>Iš viso savarankiškoms funkcijoms vykdyti (8+9+10+11)</t>
  </si>
  <si>
    <t xml:space="preserve"> Iš viso dotacijų (13+...+17)</t>
  </si>
  <si>
    <t>Iš viso pajamų (12+18+19+20)</t>
  </si>
  <si>
    <t xml:space="preserve">Kretingos rajono savivaldybės 2013 metų biudžeto išlaidų įvykdymo ataskaita </t>
  </si>
  <si>
    <t>Priemonės kodas</t>
  </si>
  <si>
    <t>Asignavimų valdytojo, programos, priemonės pavadinimas</t>
  </si>
  <si>
    <t>Finan-savimo šaltinis</t>
  </si>
  <si>
    <t>iš jų darbo užmokes-čiui</t>
  </si>
  <si>
    <t>Savivaldybės kontrolės ir audito tarnybos vadovas</t>
  </si>
  <si>
    <t>Bendroji programa (Nr.01)</t>
  </si>
  <si>
    <t>4.2.2.3</t>
  </si>
  <si>
    <t>Savivaldybės kontrolės ir audito tarnybos veiklos išlaidos</t>
  </si>
  <si>
    <t>B</t>
  </si>
  <si>
    <t>Savivaldybės administracija</t>
  </si>
  <si>
    <t>Savivaldybės savarankiškoms funkcijoms vykdyti, iš jų:</t>
  </si>
  <si>
    <t>4.2.2.1</t>
  </si>
  <si>
    <t>Tarybos veiklos išlaidos</t>
  </si>
  <si>
    <t>4.2.2.4</t>
  </si>
  <si>
    <t>Valdžios išlaidos</t>
  </si>
  <si>
    <t>4.2.4.8</t>
  </si>
  <si>
    <t>Direktoriaus rezervas</t>
  </si>
  <si>
    <t>4.2.4.9</t>
  </si>
  <si>
    <t>Reprezentacinės išlaidos</t>
  </si>
  <si>
    <t>4.2.4.12</t>
  </si>
  <si>
    <t>Mero fondas</t>
  </si>
  <si>
    <t>4.2.2.2</t>
  </si>
  <si>
    <t>Administracijos veiklos išlaidos</t>
  </si>
  <si>
    <t>4.2.4.10</t>
  </si>
  <si>
    <t>Savivaldybių asociacijos nario mokestis</t>
  </si>
  <si>
    <t>4.2.4.13</t>
  </si>
  <si>
    <t>Asociacijos "Klaipėdos regionas" nario mokestis</t>
  </si>
  <si>
    <t>1.3.1.11</t>
  </si>
  <si>
    <t>Programos "Gyvenkime saugiai" įgyvendinimas</t>
  </si>
  <si>
    <t>1.3.1.13</t>
  </si>
  <si>
    <t>Programos "Stabdyk nusikalstamumą" įgyvendinimas</t>
  </si>
  <si>
    <t>3.1.3.1</t>
  </si>
  <si>
    <t>Daugiabučių namų savininkų bendrijų steigimo skatinimas</t>
  </si>
  <si>
    <t>1.3.1.14</t>
  </si>
  <si>
    <t>Paramos visuomeninei labdaros organizacijai "Rūpestėliai" teikimas</t>
  </si>
  <si>
    <t>4.2.4.14</t>
  </si>
  <si>
    <t xml:space="preserve">Galimybių vykdyti nenumatytas priemones užtikrinimas </t>
  </si>
  <si>
    <t>Speciali tikslinė dotacija valstybinėms funkcijoms atlikti, iš jų:</t>
  </si>
  <si>
    <t>D</t>
  </si>
  <si>
    <t>4.2.3.1</t>
  </si>
  <si>
    <t>Gyventojų registro tvarkymas ir duomenų valstybės registrui teikimas</t>
  </si>
  <si>
    <t>4.2.3.5</t>
  </si>
  <si>
    <t>Civilinės būklės aktų registravimas</t>
  </si>
  <si>
    <t>4.2.3.2</t>
  </si>
  <si>
    <t>Civilinės saugos organizavimas</t>
  </si>
  <si>
    <t>4.2.3.10</t>
  </si>
  <si>
    <t>Valstybinės kalbos vartojimo ir taisyklingumo kontrolė</t>
  </si>
  <si>
    <t>4.2.3.13</t>
  </si>
  <si>
    <t>Archyvinių dokumentų tvarkymas</t>
  </si>
  <si>
    <t>4.2.3.15</t>
  </si>
  <si>
    <t>Mobilizacijos administravimas</t>
  </si>
  <si>
    <t>4.2.3.19</t>
  </si>
  <si>
    <t>Vaikų teisių apsauga</t>
  </si>
  <si>
    <t>4.2.3.19 A</t>
  </si>
  <si>
    <t>Jaunimo teisių apsauga</t>
  </si>
  <si>
    <t>4.2.3.20</t>
  </si>
  <si>
    <t>Darbo rinkos politikos rengimas ir įgyvendinimas</t>
  </si>
  <si>
    <t>Darbo rinkos administravimo lėšos</t>
  </si>
  <si>
    <t>4.2.3.6</t>
  </si>
  <si>
    <t>Pirminė teisinė pagalba</t>
  </si>
  <si>
    <t>4.2.3.4</t>
  </si>
  <si>
    <t>Gyvenamosios vietos deklaravimas</t>
  </si>
  <si>
    <t>Administracijos pajamos, skirtos veiklos išlaidoms</t>
  </si>
  <si>
    <t>S</t>
  </si>
  <si>
    <t>Seniūnijų programa (Nr.02)</t>
  </si>
  <si>
    <t>Administracijos veiklos išlaidos, iš jų:</t>
  </si>
  <si>
    <t>4.2.2.2D</t>
  </si>
  <si>
    <t>Darbėnų seniūnija</t>
  </si>
  <si>
    <t>4.2.2.2I</t>
  </si>
  <si>
    <t>Imbarės seniūnija</t>
  </si>
  <si>
    <t>4.2.2.2KA</t>
  </si>
  <si>
    <t>Kartenos seniūnija</t>
  </si>
  <si>
    <t>4.2.2.2K</t>
  </si>
  <si>
    <t>Kretingos seniūnija</t>
  </si>
  <si>
    <t>4.2.2.2KU</t>
  </si>
  <si>
    <t>Kūlupėnų seniūnija</t>
  </si>
  <si>
    <t>4.2.2.2Z</t>
  </si>
  <si>
    <t>Žalgirio seniūnija</t>
  </si>
  <si>
    <t>4.2.2.2S</t>
  </si>
  <si>
    <t>Salantų m. seniūnija</t>
  </si>
  <si>
    <t>4.2.2.2KM</t>
  </si>
  <si>
    <t>Kretingos m. seniūnija</t>
  </si>
  <si>
    <t>3.1.4.9</t>
  </si>
  <si>
    <t>Aplinkos tvarkymas, iš jų:</t>
  </si>
  <si>
    <t>3.1.4.9D</t>
  </si>
  <si>
    <t>3.1.4.9I</t>
  </si>
  <si>
    <t>3.1.4.9KA</t>
  </si>
  <si>
    <t>3.1.4.9K</t>
  </si>
  <si>
    <t>3.1.4.9KU</t>
  </si>
  <si>
    <t>3.1.4.9Z</t>
  </si>
  <si>
    <t>3.1.4.9S</t>
  </si>
  <si>
    <t>3.1.4.9KM</t>
  </si>
  <si>
    <t>Seniūnijų gatvių priežiūra žiemos laikotarpiu</t>
  </si>
  <si>
    <t>3.1.4.7</t>
  </si>
  <si>
    <t>Lietaus kanalizacijos tvarkymas (Kretingos m. sen.)</t>
  </si>
  <si>
    <t>3.1.4.8</t>
  </si>
  <si>
    <t>Viešojo naudojimo tualetų priežiūra (Kretingos m.s.)</t>
  </si>
  <si>
    <t>3.1.5.26</t>
  </si>
  <si>
    <t>Autopaviljonų įrengimas</t>
  </si>
  <si>
    <t>3.1.5.13</t>
  </si>
  <si>
    <t>Gatvių pavadinimų ir namo numerių suteikimas, iš jų:</t>
  </si>
  <si>
    <t>3.1.5.13D</t>
  </si>
  <si>
    <t>3.1.5.13I</t>
  </si>
  <si>
    <t>3.1.5.13K</t>
  </si>
  <si>
    <t>3.1.5.13Z</t>
  </si>
  <si>
    <t>3.1.5.13S</t>
  </si>
  <si>
    <t>3.1.5.13KM</t>
  </si>
  <si>
    <t>3.1.2.3</t>
  </si>
  <si>
    <t>Miesto ir rajono gyvenviečių gatvių apšvietimo sistemų modernizavimas ir plėtra</t>
  </si>
  <si>
    <t>3.1.2.3D</t>
  </si>
  <si>
    <t>3.1.2.3KM</t>
  </si>
  <si>
    <t>3.1.5.14</t>
  </si>
  <si>
    <t>Šventinis miesto puošimas</t>
  </si>
  <si>
    <t>1.1.4.2</t>
  </si>
  <si>
    <t>Sporto ir kult. švenčių, varžybų ir stovyklų organizavimas, iš jų:</t>
  </si>
  <si>
    <t>1.1.4.2D</t>
  </si>
  <si>
    <t>1.1.4.2I</t>
  </si>
  <si>
    <t>1.1.4.2KA</t>
  </si>
  <si>
    <t>1.1.4.2K</t>
  </si>
  <si>
    <t>1.1.4.2KU</t>
  </si>
  <si>
    <t>1.1.4.2Z</t>
  </si>
  <si>
    <t>1.1.4.2S</t>
  </si>
  <si>
    <t>1.1.4.2KM</t>
  </si>
  <si>
    <t>1.3.2.2</t>
  </si>
  <si>
    <t>Socialinio būsto ir socialinio būsto fondo, skirto laikinam apgyvendinimui, remontavimas</t>
  </si>
  <si>
    <t>4.2.3.3</t>
  </si>
  <si>
    <t>Speciali tikslinė dotacija valstybinėms funkcijoms atlikti: savivaldybės priešgaisrinių tarnybų organizavimas, iš jų:</t>
  </si>
  <si>
    <t>4.2.3.3D</t>
  </si>
  <si>
    <t>4.2.3.3KA</t>
  </si>
  <si>
    <t>4.2.3.3Z</t>
  </si>
  <si>
    <t>4.2.3.3S</t>
  </si>
  <si>
    <t>Speciali tikslinė dotacija socialinio būsto fondui plėtoti</t>
  </si>
  <si>
    <t>V</t>
  </si>
  <si>
    <t>Žemės ūkio programa (Nr.03)</t>
  </si>
  <si>
    <t>2.2.1.17</t>
  </si>
  <si>
    <t>Derliaus šventės organizavimas</t>
  </si>
  <si>
    <t>4.2.3.11</t>
  </si>
  <si>
    <t>Žemės ūkio funkcijoms vykdyti</t>
  </si>
  <si>
    <t>4.2.3.12</t>
  </si>
  <si>
    <t>Melioracijai</t>
  </si>
  <si>
    <t>3.2.1.3</t>
  </si>
  <si>
    <t>Suteiktos valstybės pagalbos registro organizavimas ir vykdymas</t>
  </si>
  <si>
    <t>Strateginio planavimo ir investicijų programa (Nr.04)</t>
  </si>
  <si>
    <t>1.1.4.4</t>
  </si>
  <si>
    <t>Sporto komplekso pastatymas</t>
  </si>
  <si>
    <t>4.2.1.8</t>
  </si>
  <si>
    <t>Projektų įgyvendinimui būtinų ir/arba netinkamų išlaidų finansavimas</t>
  </si>
  <si>
    <t>2.1.2.3</t>
  </si>
  <si>
    <t>Studijų rėmimo programa</t>
  </si>
  <si>
    <t>1.2.4.29</t>
  </si>
  <si>
    <t>Jokūbavo mokyklos pastato rekonstrukcija</t>
  </si>
  <si>
    <t>2.1.2.1</t>
  </si>
  <si>
    <t>NVO projektų finansavimas</t>
  </si>
  <si>
    <t>2.1.2.2</t>
  </si>
  <si>
    <t>Jaunimo projektų finansavimas</t>
  </si>
  <si>
    <t>2.1.1.4</t>
  </si>
  <si>
    <t>Jaunimo politikos Kretingos rajone programos įgyvendinimas</t>
  </si>
  <si>
    <t>2.1.2.5</t>
  </si>
  <si>
    <t>Kaimo bendruomenių projektų finansavimas</t>
  </si>
  <si>
    <t>4.2.4.11</t>
  </si>
  <si>
    <t>Kaimo bendruomenių veiklos išlaidos</t>
  </si>
  <si>
    <t>2.4.1.3</t>
  </si>
  <si>
    <t>Turizmo informacinių leidinių leidyba</t>
  </si>
  <si>
    <t>2.4.1.5</t>
  </si>
  <si>
    <t>Regioninė galimybių studija "VAKARŲ KRANTAS"</t>
  </si>
  <si>
    <t>2.4.1.6</t>
  </si>
  <si>
    <t>Kretingos m. Pastauninko parko sutvarkymas ir pritaikymas turizmo ir kt. viešoms reikmėms</t>
  </si>
  <si>
    <t>2.4.1.9</t>
  </si>
  <si>
    <t>Renginių, skirtų turizmo skatinimui organizavimas</t>
  </si>
  <si>
    <t>1.3.1.16</t>
  </si>
  <si>
    <t>Kapinių įrengimas</t>
  </si>
  <si>
    <t>2.3.2.2</t>
  </si>
  <si>
    <t>Dalyvavimas mugėse ir/arba parodose</t>
  </si>
  <si>
    <t>2.4.1.11</t>
  </si>
  <si>
    <t>Baltijos regiono mėgėjų komandinių žaidynių mėgėjų čempionatas - Baltijos ralis</t>
  </si>
  <si>
    <t>3.1.5.22</t>
  </si>
  <si>
    <t>Žalgirio gatvės Kretingos m. rekonstrukcija</t>
  </si>
  <si>
    <t>1.2.4.18</t>
  </si>
  <si>
    <t>Kret. r. Darbėnų vidurinės mokyklos pastato rekonstravimas</t>
  </si>
  <si>
    <t>Planuojamos išlaidos iš skolintų lėšų investiciniams projektams finansuoti, iš jų:</t>
  </si>
  <si>
    <t>P</t>
  </si>
  <si>
    <t>2.1.2.6</t>
  </si>
  <si>
    <t>1.2.4.17</t>
  </si>
  <si>
    <t>Kretingos lopšelio-darželio "Žilvitis" rekonstrukcija</t>
  </si>
  <si>
    <t>1.2.4.9.</t>
  </si>
  <si>
    <t>Grūšlaukės pagrindinės mokyklos rekonstrukcija</t>
  </si>
  <si>
    <t>1.3.1.18</t>
  </si>
  <si>
    <t>Nestacionarių soc. paslaugų infrastruktūros plėtra Socialinių paslaugų centre</t>
  </si>
  <si>
    <t>1.1.1.3</t>
  </si>
  <si>
    <t>VšĮ Salantų PSPC Salantų palaikomojo gydymo ir slaugos ligoninės modernizavimas</t>
  </si>
  <si>
    <t>1.1.1.8</t>
  </si>
  <si>
    <t>Ambulatoriių, palaikomojo gydymo ir slaugos paslaugų plėtra bei stacionarių paslaugų optimizavimas VšĮ Kretingos ligoninėje</t>
  </si>
  <si>
    <t>1.2.1.14</t>
  </si>
  <si>
    <t>Universalaus daugiafunkcio centro steigimas ir ugdomosios aplinkos kūrimas Kartenos vidurinėje mokykloje</t>
  </si>
  <si>
    <t>1.2.4.25</t>
  </si>
  <si>
    <t>Energijos vartojimo efektyvumo didinimas Kretingos M. Daujoto pagrindinėje mokykloje</t>
  </si>
  <si>
    <t>Valstybės investicijų programoje investiciniams projektams vykdyti, iš jų:</t>
  </si>
  <si>
    <t>I</t>
  </si>
  <si>
    <t>1.1.1.1</t>
  </si>
  <si>
    <t>VšĮ Kretingos ligoninės pastatų atnaujinimas ir modernizavimas</t>
  </si>
  <si>
    <t>1.2.4.10</t>
  </si>
  <si>
    <t>Kretingos M. Daujoto pagrindinės mokyklos kapitalinis remontas (avarinės būklės likvidavimas)</t>
  </si>
  <si>
    <t>2.2.3.1</t>
  </si>
  <si>
    <t>Kretingos rajono kultūros centro renovavimas</t>
  </si>
  <si>
    <t>2.2.4.1</t>
  </si>
  <si>
    <t>Naujos viešosios bibliotekos pastatymas</t>
  </si>
  <si>
    <t>Vietinio ūkio programa (Nr.05)</t>
  </si>
  <si>
    <t>1.3.1.15</t>
  </si>
  <si>
    <t>Mirusiųjų palaikų pervežimas</t>
  </si>
  <si>
    <t>3.1.2.1</t>
  </si>
  <si>
    <t>Biudžetinių įstaigų šilumos ir karšto vandens sistemų eksploatavimas</t>
  </si>
  <si>
    <t>3.1.4.3</t>
  </si>
  <si>
    <t>Gyvūnų globos bei varninių paukščių populiacijos reguliavimas</t>
  </si>
  <si>
    <t>3.1.4.1</t>
  </si>
  <si>
    <t>Atliekų tvarkymo sistemos organizavimas</t>
  </si>
  <si>
    <t>3.1.5.9</t>
  </si>
  <si>
    <t>Keleivinio transporto kontrolė</t>
  </si>
  <si>
    <t>4.1.3.7</t>
  </si>
  <si>
    <t xml:space="preserve">Savivaldybės kontroliuojamų UAB veiklos auditų atlikimas </t>
  </si>
  <si>
    <t>3.1.5.12</t>
  </si>
  <si>
    <t xml:space="preserve">Lengvatinis keleivių vežimas (kompensacija už socialiai remtinų asmenų, moksleivių pervežimus, nuostolius maršrutuose), iš jų:                                                                                       </t>
  </si>
  <si>
    <t xml:space="preserve">   UAB "Kretingos autobusų parkas"</t>
  </si>
  <si>
    <t>A</t>
  </si>
  <si>
    <t>L</t>
  </si>
  <si>
    <t xml:space="preserve">   UAB "Kelista"</t>
  </si>
  <si>
    <t xml:space="preserve">   UAB "Rimvira"</t>
  </si>
  <si>
    <t xml:space="preserve">   R.Tuškos transporto paslaugų įmonė</t>
  </si>
  <si>
    <t xml:space="preserve">   VšĮ Pranciškonų gimnazija</t>
  </si>
  <si>
    <t xml:space="preserve">   VšĮ "Klaipėdos keleivinis transportas"</t>
  </si>
  <si>
    <t>3.1.4.4</t>
  </si>
  <si>
    <t>Savivaldybės aplinkos apsaugos rėmimo specialiosios programos išlaidos</t>
  </si>
  <si>
    <t>Sveikatos apsaugos programa (Nr.06)</t>
  </si>
  <si>
    <t>1.1.3.1</t>
  </si>
  <si>
    <t>Visuomenės sveikatos priežiūros plėtra savivaldybėje</t>
  </si>
  <si>
    <t>1.1.2.3</t>
  </si>
  <si>
    <t xml:space="preserve">Savivaldybės aplinkos apsaugos rėmimo spec. programa, iš jos: </t>
  </si>
  <si>
    <t xml:space="preserve">       savivaldybės visuomenės sveikatos rėmimo programa</t>
  </si>
  <si>
    <t>Kultūros programa (Nr.07)</t>
  </si>
  <si>
    <t>2.2.1.1</t>
  </si>
  <si>
    <t>Svarbių sukakčių pažymėjimas, žymių žmonių pagerbimas ir jų atminimo įamžinimas</t>
  </si>
  <si>
    <t>2.2.1.5</t>
  </si>
  <si>
    <t>Kretingos rajono kultūros paveldo apsaugos 2010-2013 m. programos parengimas ir įgyvendinimas</t>
  </si>
  <si>
    <t>2.2.1.4</t>
  </si>
  <si>
    <t>Etninės kultūros plėtros Kretingos rajone 2010-2013 metų programos parengimas ir įgyvendinimas</t>
  </si>
  <si>
    <t>2.2.1.7</t>
  </si>
  <si>
    <t>Rajono kultūrinės veiklos programos įgyvendinimas</t>
  </si>
  <si>
    <t>2.2.1.13</t>
  </si>
  <si>
    <t>Kultūros ir meno premijų programos įgyvendinimas</t>
  </si>
  <si>
    <t>2.2.1.14</t>
  </si>
  <si>
    <t>Bažnyčių rėmimo programos įgyvendinimas</t>
  </si>
  <si>
    <t>2.2.1.9</t>
  </si>
  <si>
    <t>Tarptautinio kultūrinio bendradarbiavimo programos įgyvendinimas</t>
  </si>
  <si>
    <t>2.2.1.16</t>
  </si>
  <si>
    <t>Valstybinių švenčių minėjimo programa</t>
  </si>
  <si>
    <t>Švietimo programa (Nr.08)</t>
  </si>
  <si>
    <t>1.2.1.8</t>
  </si>
  <si>
    <t>Gabių mokinių ugdymo sistemos kūrimas ir programų įgyvendinimas</t>
  </si>
  <si>
    <t>1.2.2.14</t>
  </si>
  <si>
    <t xml:space="preserve">Renginių, skirtų mokiniams ir mokyt. organizavimas, padėkos raštų įsigijimas </t>
  </si>
  <si>
    <t>1.2.2.13</t>
  </si>
  <si>
    <t>Mokyklinės dokumentacijos įsigijimas</t>
  </si>
  <si>
    <t>1.2.1.16</t>
  </si>
  <si>
    <t>Centralizuotas vaikų priėmimo į miesto ikimokyklinio ugdymo įstaigas kompiuterinės programos administravimas</t>
  </si>
  <si>
    <t>1.2.1.18</t>
  </si>
  <si>
    <t>Mokinių, turinčių judėjimo negalią kelionės išlaidų kompensavimas</t>
  </si>
  <si>
    <t>1.2.1.19</t>
  </si>
  <si>
    <t>Trečiojo amžiaus universiteto veiklos organizavimas</t>
  </si>
  <si>
    <t>1.2.3.4</t>
  </si>
  <si>
    <t>Mokyklų teritorijų aptvėrimas (l.d."Pasagėlė")</t>
  </si>
  <si>
    <t>1.2.2.9</t>
  </si>
  <si>
    <t>Dalyvavimas rajoninėse ir respublikinėse dainų ir šokių šventėse</t>
  </si>
  <si>
    <t>1.2.3.2</t>
  </si>
  <si>
    <t>Einamojo remonto darbai švietimo įstaigose</t>
  </si>
  <si>
    <t>1.2.3.7</t>
  </si>
  <si>
    <t>Langų keitimas švietimo įstaigose</t>
  </si>
  <si>
    <t>Specialioji tikslinė dotacija mokinio krepšeliui finansuoti , iš jos:</t>
  </si>
  <si>
    <t>K</t>
  </si>
  <si>
    <t>4.2.4.5</t>
  </si>
  <si>
    <t>Viešoji įstaiga Pranciškonų gimnazija</t>
  </si>
  <si>
    <t>1.2.1.12</t>
  </si>
  <si>
    <t>Brandos egzaminų vykdymas, vertinimas, administravimas</t>
  </si>
  <si>
    <t>Socialinės paramos programa (Nr.09)</t>
  </si>
  <si>
    <t>1.3.1.1</t>
  </si>
  <si>
    <t>Aplinkos pritaikymas neįgaliesiems</t>
  </si>
  <si>
    <t>1.3.1.9</t>
  </si>
  <si>
    <t>Ilgalaikė ir trumpalaikė socialinė globa</t>
  </si>
  <si>
    <t>13.1.10</t>
  </si>
  <si>
    <t>Projekto "Maisto iš intervencinių atsargų teikimas labiausiai nepasiturintiems asmenims" įgyvendinimas</t>
  </si>
  <si>
    <t>1.3.1.9A</t>
  </si>
  <si>
    <t>Kitos socialinės išmokos</t>
  </si>
  <si>
    <t>1.3.1.26</t>
  </si>
  <si>
    <t>Nevyriausybinių organizacijų projektams soc. reabilitacijai finansuoti</t>
  </si>
  <si>
    <t xml:space="preserve">Spec.dotacija valstybinėms funkcijoms atlikti, iš jų: </t>
  </si>
  <si>
    <t>Pašalpų  ir kompensacijų skaičiavimas ir mokėjimas, iš jų:</t>
  </si>
  <si>
    <t>4.2.3.16A</t>
  </si>
  <si>
    <t>Socialinės pašalpos</t>
  </si>
  <si>
    <t>4.2.3.16B</t>
  </si>
  <si>
    <t>Laidojimo pašalpos</t>
  </si>
  <si>
    <t>4.2.3.16C</t>
  </si>
  <si>
    <t>Kompensacijos būstui, iš jų:</t>
  </si>
  <si>
    <t xml:space="preserve">      kompensacijos už šildymą</t>
  </si>
  <si>
    <t xml:space="preserve">      kompensacijos už karštą vandenį</t>
  </si>
  <si>
    <t xml:space="preserve">      kompensacijos už šaltą vandenį</t>
  </si>
  <si>
    <t>4.2.3.16D</t>
  </si>
  <si>
    <t>Kredito, paimto daugiab. namui atnaujinti, palūkanų mokėjimas</t>
  </si>
  <si>
    <t>Lėšos socialinėms išmokoms ir kompensacijoms administruoti</t>
  </si>
  <si>
    <t>Socialinė parama mokiniams, iš jų:</t>
  </si>
  <si>
    <t>1.3.1.8</t>
  </si>
  <si>
    <t>Išlaidoms už įsigytus produktus</t>
  </si>
  <si>
    <t>Išlaidoms už įsigytus mokinio reikmenis</t>
  </si>
  <si>
    <t>Socialinei paramai mokiniams administruoti</t>
  </si>
  <si>
    <t>Socialinės paslaugos, iš jų:</t>
  </si>
  <si>
    <t>1.3.1.9B</t>
  </si>
  <si>
    <t>Socialinė globa asmenims su sunkia negalia</t>
  </si>
  <si>
    <t>1.3.1.6</t>
  </si>
  <si>
    <t>Socialinei priežiūrai socialinės rizikos šeimoms</t>
  </si>
  <si>
    <t>Lėšos socialinei globai su sunkia negalia administruoti</t>
  </si>
  <si>
    <t>1.3.1.7</t>
  </si>
  <si>
    <t>VB lėšos užsienyje mirusių (žuvusių) LR piliečių palaikams į Lietuvą parvežti</t>
  </si>
  <si>
    <t>Kūno kultūros ir sporto programa (Nr.10)</t>
  </si>
  <si>
    <t>Informacinių technologijų programa (Nr.11)</t>
  </si>
  <si>
    <t>4.1.2.1</t>
  </si>
  <si>
    <t>Programinės ir kompiuterinės įrangos įsigijimas</t>
  </si>
  <si>
    <t>4.1.2.4</t>
  </si>
  <si>
    <t>Seniūnijų ir saviv administracijos kompiuterinių tinklų sujungimas į bendrą tinklą ir prijungimas prie SVDPT</t>
  </si>
  <si>
    <t>4.1.2.8</t>
  </si>
  <si>
    <t>GIS diegimas savivaldybėje</t>
  </si>
  <si>
    <t>4.1.2.14</t>
  </si>
  <si>
    <t>Informacinių technologijų einamom priemonėm įsigyti</t>
  </si>
  <si>
    <t>Architektūros ir teritorijų planavimo programa (Nr.12)</t>
  </si>
  <si>
    <t>3.1.1.2</t>
  </si>
  <si>
    <t>Detaliųjų planų rengimas</t>
  </si>
  <si>
    <t>3.1.1.5</t>
  </si>
  <si>
    <t>Kadastriniai matavimai ir žemės sklypų įregistravimai</t>
  </si>
  <si>
    <t>4.2.3.7</t>
  </si>
  <si>
    <t>Valstybinio žemės ir kito valstybinio turto valdymas, naudojimas ir disponavimas patikėjimo teise</t>
  </si>
  <si>
    <t>Savivaldybės administracijos direktorius (Ekonomikos ir biudžeto skyrius)</t>
  </si>
  <si>
    <t>4.2.4.1</t>
  </si>
  <si>
    <t>Palūkanų mokėjimas</t>
  </si>
  <si>
    <t>4.2.4.2</t>
  </si>
  <si>
    <t>Paskolų gražinimas</t>
  </si>
  <si>
    <t>4.2.1.5</t>
  </si>
  <si>
    <t>Vandens tiekimo ir nuotėkų tvarkymo infrastruktūros renovavimas ir plėtra Kretingos rajone</t>
  </si>
  <si>
    <t>4.2.1.9.</t>
  </si>
  <si>
    <t>Vandens tiekimo ir nuotėkų tvarkymo infrastruktūros renovavimas ir plėtra Kretingos rajone (Kartenoje, Kūlupėnuose, Padvariuose ir Darbėnuose)</t>
  </si>
  <si>
    <t>M.Valančiaus viešoji biblioteka</t>
  </si>
  <si>
    <t>4.2.4.6</t>
  </si>
  <si>
    <t>Savivaldybės savarankiškoms funkcijoms finansuoti</t>
  </si>
  <si>
    <t>Įstaigos pajamos, skirtos veiklos išlaidoms</t>
  </si>
  <si>
    <t>Kreditiniams įsiskolinimams dengti</t>
  </si>
  <si>
    <t>Kretingos rajono kultūros centras</t>
  </si>
  <si>
    <t xml:space="preserve">Kretingos muziejus </t>
  </si>
  <si>
    <t xml:space="preserve">Vyskupo Motiejaus Valančiaus gimtinės muziejus </t>
  </si>
  <si>
    <t>Salantų kultūros centras</t>
  </si>
  <si>
    <t>Dienos veiklos centras</t>
  </si>
  <si>
    <t>Socialinių paslaugų centras</t>
  </si>
  <si>
    <t>Jurgio Pabrėžos universitetinė gimnazija</t>
  </si>
  <si>
    <t>Specialioji tikslinė dotacija mokinio krepšeliui finansuoti</t>
  </si>
  <si>
    <t>Savarankiškoms funkcijoms vykdyti</t>
  </si>
  <si>
    <t>1.2.3.5</t>
  </si>
  <si>
    <t>1.2.2.3</t>
  </si>
  <si>
    <t>Vaikų socializacijos programoms įgyvendinti</t>
  </si>
  <si>
    <t>Salantų gimnazija</t>
  </si>
  <si>
    <t>Darbėnų gimnazija</t>
  </si>
  <si>
    <t>Darbėnų vidurinės mokyklos pastato rekonstravimas</t>
  </si>
  <si>
    <t>Kartenos vidurinė mokykla</t>
  </si>
  <si>
    <t>Vydmantų vidurinė mokykla</t>
  </si>
  <si>
    <t>Marijono Daujoto pagrindinė mokykla</t>
  </si>
  <si>
    <t>Simono Daukanto pagrindinė mokykla</t>
  </si>
  <si>
    <t>Baublių pagrindinė mokykla</t>
  </si>
  <si>
    <t>Specialiųjų programų išlaidos</t>
  </si>
  <si>
    <t>Grūšlaukės pagrindinė mokykla</t>
  </si>
  <si>
    <t>Kūlupėnų Motiejaus Valančiaus pagrindinė mokykla</t>
  </si>
  <si>
    <t>Jokūbavo Aleksandro Stulginskio pagrindinė mokykla</t>
  </si>
  <si>
    <t>Kurmaičių pradinė mokykla</t>
  </si>
  <si>
    <t>Darželis-mokykla "Pasaka" VPC</t>
  </si>
  <si>
    <t>Kretingos Marijos Tiškevičiūtės mokykla</t>
  </si>
  <si>
    <t>Specialioji tikslinė dotacija mokiniams, turintiems specialiųjų ugdymosi poreikių</t>
  </si>
  <si>
    <t>U</t>
  </si>
  <si>
    <t>Lopšelis-darželis "Ąžuoliukas"</t>
  </si>
  <si>
    <t>Lopšelis-darželis "Žilvitis"</t>
  </si>
  <si>
    <t>Lopšelis-darželis "Voveraitė"</t>
  </si>
  <si>
    <t>Salantų lopšelis-darželis "Rasa"</t>
  </si>
  <si>
    <t>Vydmantų lopšelis darželis "Pasagėlė"</t>
  </si>
  <si>
    <t>Vaikų darželis "Eglutė"</t>
  </si>
  <si>
    <t>Kretingos suaugusiųjų ir jaunimo mokymo centras</t>
  </si>
  <si>
    <t>Kretingos meno mokykla</t>
  </si>
  <si>
    <t>Salantų meno mokykla</t>
  </si>
  <si>
    <t>Kretingos sporto mokykla</t>
  </si>
  <si>
    <t>Pedagogų švietimo centras</t>
  </si>
  <si>
    <t>Pedagoginė psichologinė tarnyba</t>
  </si>
  <si>
    <t>Iš viso biudžete:</t>
  </si>
  <si>
    <t xml:space="preserve">     iš jų:</t>
  </si>
  <si>
    <t>Išlaidos iš skolintų lėšų investiciniams projektams finansuoti</t>
  </si>
  <si>
    <t>Specialioji tikslinė dotacija valstybinėms funkcijoms atlikti</t>
  </si>
  <si>
    <t>Valstybės investicijų programoje investiciniams projektams vykdyti</t>
  </si>
  <si>
    <t>Apyvartinės lėšos, skirtos kreditiniams įsiskolinimams dengti</t>
  </si>
  <si>
    <t>Sporto, kult. švenčių, varžybų ir stovyklų organizavimas</t>
  </si>
  <si>
    <t>Mokykla-darželis "Žibutė"</t>
  </si>
  <si>
    <t>Išlaidos iš skolintų lėšų investiciniams projektams finansuoti, iš jų:</t>
  </si>
  <si>
    <t xml:space="preserve">              Kretingos rajono savivaldybės 2013 metų biudžeto  pajamų vykdymas</t>
  </si>
  <si>
    <t xml:space="preserve">                        Kretingos rajono savivaldybės 2013 metų biudžeto išlaidos</t>
  </si>
  <si>
    <t>Kaimo plėtros strat."Gyvenimo kokybės gerinimas kaimo vietovėse" įgyvendinimas</t>
  </si>
  <si>
    <t xml:space="preserve">                                                             2014 m. birželio 27 d. sprendimo Nr.T2-192</t>
  </si>
  <si>
    <t xml:space="preserve">                                                             Kretingos rajono savivaldybės tarybos</t>
  </si>
  <si>
    <t xml:space="preserve">                                                             1 priedas</t>
  </si>
  <si>
    <t xml:space="preserve">                                                          2014 m. birželio 27 d. sprendimo Nr. T2-192</t>
  </si>
  <si>
    <t xml:space="preserve">                                                          Kretingos rajono savivaldybės tarybos</t>
  </si>
  <si>
    <t xml:space="preserve">                                                          3 priedas</t>
  </si>
  <si>
    <t xml:space="preserve">                                                                            Kretingos rajono savivaldybės tarybos</t>
  </si>
  <si>
    <t xml:space="preserve">                                                                            2014 m. birželio 27 d. sprendimo Nr. T2-192</t>
  </si>
  <si>
    <t xml:space="preserve">                                                                          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</si>
</sst>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charset val="186"/>
    </font>
    <font>
      <b/>
      <sz val="12"/>
      <name val="Arial"/>
      <family val="2"/>
    </font>
    <font>
      <sz val="8"/>
      <name val="Arial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9"/>
      <name val="Arial"/>
      <charset val="186"/>
    </font>
    <font>
      <b/>
      <sz val="12"/>
      <name val="Arial"/>
      <family val="2"/>
      <charset val="186"/>
    </font>
    <font>
      <sz val="10"/>
      <color indexed="14"/>
      <name val="Arial"/>
      <charset val="186"/>
    </font>
    <font>
      <b/>
      <sz val="8"/>
      <color indexed="10"/>
      <name val="Arial"/>
      <family val="2"/>
      <charset val="186"/>
    </font>
    <font>
      <sz val="9"/>
      <name val="Arial"/>
      <family val="2"/>
      <charset val="186"/>
    </font>
    <font>
      <sz val="9"/>
      <color indexed="17"/>
      <name val="Arial"/>
      <family val="2"/>
      <charset val="186"/>
    </font>
    <font>
      <sz val="10"/>
      <color indexed="17"/>
      <name val="Arial"/>
      <family val="2"/>
      <charset val="186"/>
    </font>
    <font>
      <b/>
      <sz val="9"/>
      <color indexed="17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164" fontId="4" fillId="0" borderId="0" xfId="0" applyNumberFormat="1" applyFont="1" applyFill="1" applyBorder="1"/>
    <xf numFmtId="0" fontId="0" fillId="2" borderId="0" xfId="0" applyFill="1" applyBorder="1"/>
    <xf numFmtId="164" fontId="0" fillId="0" borderId="0" xfId="0" applyNumberFormat="1"/>
    <xf numFmtId="0" fontId="0" fillId="0" borderId="0" xfId="0" applyBorder="1"/>
    <xf numFmtId="164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/>
    <xf numFmtId="0" fontId="7" fillId="0" borderId="0" xfId="0" applyFont="1"/>
    <xf numFmtId="164" fontId="3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0" fontId="0" fillId="0" borderId="1" xfId="0" applyBorder="1"/>
    <xf numFmtId="0" fontId="9" fillId="0" borderId="2" xfId="0" applyFont="1" applyBorder="1" applyAlignment="1">
      <alignment horizontal="center"/>
    </xf>
    <xf numFmtId="1" fontId="0" fillId="0" borderId="0" xfId="0" applyNumberFormat="1"/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164" fontId="10" fillId="0" borderId="0" xfId="0" applyNumberFormat="1" applyFont="1" applyBorder="1"/>
    <xf numFmtId="164" fontId="12" fillId="0" borderId="0" xfId="0" applyNumberFormat="1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164" fontId="10" fillId="0" borderId="1" xfId="0" applyNumberFormat="1" applyFont="1" applyBorder="1"/>
    <xf numFmtId="164" fontId="12" fillId="0" borderId="1" xfId="0" applyNumberFormat="1" applyFont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2" xfId="0" applyFont="1" applyBorder="1"/>
    <xf numFmtId="0" fontId="18" fillId="0" borderId="2" xfId="0" applyFont="1" applyBorder="1"/>
    <xf numFmtId="0" fontId="16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0" fillId="0" borderId="4" xfId="0" applyFont="1" applyBorder="1"/>
    <xf numFmtId="0" fontId="18" fillId="0" borderId="3" xfId="0" applyFont="1" applyBorder="1"/>
    <xf numFmtId="0" fontId="20" fillId="0" borderId="2" xfId="0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wrapText="1"/>
    </xf>
    <xf numFmtId="164" fontId="20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/>
    <xf numFmtId="0" fontId="21" fillId="0" borderId="3" xfId="0" applyFont="1" applyBorder="1"/>
    <xf numFmtId="164" fontId="21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0" fontId="20" fillId="0" borderId="3" xfId="0" applyFont="1" applyBorder="1"/>
    <xf numFmtId="164" fontId="20" fillId="0" borderId="2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horizontal="center" wrapText="1"/>
    </xf>
    <xf numFmtId="49" fontId="20" fillId="0" borderId="2" xfId="0" applyNumberFormat="1" applyFont="1" applyBorder="1" applyAlignment="1">
      <alignment horizontal="center"/>
    </xf>
    <xf numFmtId="0" fontId="21" fillId="0" borderId="3" xfId="0" applyFont="1" applyBorder="1" applyAlignment="1">
      <alignment wrapText="1"/>
    </xf>
    <xf numFmtId="0" fontId="21" fillId="0" borderId="2" xfId="0" applyFont="1" applyBorder="1" applyAlignment="1">
      <alignment horizontal="center" wrapText="1"/>
    </xf>
    <xf numFmtId="164" fontId="21" fillId="0" borderId="2" xfId="0" applyNumberFormat="1" applyFont="1" applyBorder="1" applyAlignment="1">
      <alignment horizontal="center"/>
    </xf>
    <xf numFmtId="0" fontId="20" fillId="0" borderId="5" xfId="0" applyFont="1" applyBorder="1" applyAlignment="1">
      <alignment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/>
    <xf numFmtId="0" fontId="20" fillId="0" borderId="6" xfId="0" applyFont="1" applyBorder="1" applyAlignment="1"/>
    <xf numFmtId="0" fontId="20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0" fillId="0" borderId="7" xfId="0" applyFont="1" applyBorder="1"/>
    <xf numFmtId="0" fontId="18" fillId="0" borderId="3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21" fillId="0" borderId="7" xfId="0" applyFont="1" applyBorder="1" applyAlignment="1">
      <alignment wrapText="1"/>
    </xf>
    <xf numFmtId="164" fontId="20" fillId="2" borderId="2" xfId="0" applyNumberFormat="1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21" fillId="2" borderId="2" xfId="0" applyFont="1" applyFill="1" applyBorder="1" applyAlignment="1">
      <alignment horizontal="center" wrapText="1"/>
    </xf>
    <xf numFmtId="164" fontId="21" fillId="2" borderId="2" xfId="0" applyNumberFormat="1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/>
    </xf>
    <xf numFmtId="0" fontId="20" fillId="2" borderId="3" xfId="0" applyFont="1" applyFill="1" applyBorder="1" applyAlignment="1">
      <alignment wrapText="1"/>
    </xf>
    <xf numFmtId="0" fontId="20" fillId="2" borderId="2" xfId="0" applyFont="1" applyFill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0" fontId="21" fillId="2" borderId="3" xfId="0" applyFont="1" applyFill="1" applyBorder="1" applyAlignment="1">
      <alignment wrapText="1"/>
    </xf>
    <xf numFmtId="0" fontId="20" fillId="2" borderId="4" xfId="0" applyFont="1" applyFill="1" applyBorder="1" applyAlignment="1">
      <alignment horizontal="center" wrapText="1"/>
    </xf>
    <xf numFmtId="0" fontId="18" fillId="2" borderId="3" xfId="0" applyFont="1" applyFill="1" applyBorder="1"/>
    <xf numFmtId="0" fontId="18" fillId="2" borderId="2" xfId="0" applyFont="1" applyFill="1" applyBorder="1"/>
    <xf numFmtId="0" fontId="20" fillId="0" borderId="3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164" fontId="21" fillId="0" borderId="2" xfId="0" applyNumberFormat="1" applyFont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0" fontId="21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1" fillId="0" borderId="7" xfId="0" applyFont="1" applyBorder="1"/>
    <xf numFmtId="164" fontId="18" fillId="0" borderId="2" xfId="0" applyNumberFormat="1" applyFont="1" applyBorder="1" applyAlignment="1">
      <alignment horizontal="center" wrapText="1"/>
    </xf>
    <xf numFmtId="0" fontId="22" fillId="0" borderId="3" xfId="0" applyFont="1" applyBorder="1"/>
    <xf numFmtId="164" fontId="22" fillId="0" borderId="2" xfId="0" applyNumberFormat="1" applyFont="1" applyBorder="1" applyAlignment="1">
      <alignment horizontal="center"/>
    </xf>
    <xf numFmtId="0" fontId="22" fillId="2" borderId="3" xfId="0" applyFont="1" applyFill="1" applyBorder="1" applyAlignment="1">
      <alignment wrapText="1"/>
    </xf>
    <xf numFmtId="0" fontId="22" fillId="0" borderId="3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164" fontId="20" fillId="0" borderId="2" xfId="0" applyNumberFormat="1" applyFont="1" applyBorder="1"/>
    <xf numFmtId="0" fontId="19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justify"/>
    </xf>
    <xf numFmtId="49" fontId="16" fillId="0" borderId="2" xfId="0" applyNumberFormat="1" applyFont="1" applyBorder="1" applyAlignment="1">
      <alignment horizontal="center" vertical="justify"/>
    </xf>
    <xf numFmtId="0" fontId="16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13" fillId="0" borderId="0" xfId="0" applyFont="1"/>
    <xf numFmtId="0" fontId="13" fillId="0" borderId="2" xfId="0" applyFont="1" applyBorder="1" applyAlignment="1">
      <alignment wrapText="1"/>
    </xf>
    <xf numFmtId="164" fontId="13" fillId="0" borderId="2" xfId="0" applyNumberFormat="1" applyFont="1" applyBorder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 wrapText="1" indent="1"/>
    </xf>
    <xf numFmtId="49" fontId="13" fillId="0" borderId="2" xfId="0" applyNumberFormat="1" applyFont="1" applyBorder="1" applyAlignment="1" applyProtection="1">
      <alignment horizontal="left" vertical="center" wrapText="1"/>
      <protection hidden="1"/>
    </xf>
    <xf numFmtId="0" fontId="15" fillId="0" borderId="2" xfId="0" applyFont="1" applyBorder="1" applyAlignment="1">
      <alignment wrapText="1"/>
    </xf>
    <xf numFmtId="164" fontId="15" fillId="2" borderId="2" xfId="0" applyNumberFormat="1" applyFont="1" applyFill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0" fontId="24" fillId="0" borderId="2" xfId="0" applyFont="1" applyBorder="1" applyAlignment="1">
      <alignment horizontal="center" vertical="justify"/>
    </xf>
    <xf numFmtId="0" fontId="24" fillId="0" borderId="2" xfId="0" applyFon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49" fontId="24" fillId="0" borderId="2" xfId="0" applyNumberFormat="1" applyFont="1" applyBorder="1" applyAlignment="1">
      <alignment horizontal="center" vertical="justify"/>
    </xf>
    <xf numFmtId="0" fontId="25" fillId="0" borderId="2" xfId="0" applyFont="1" applyBorder="1" applyAlignment="1">
      <alignment horizontal="center" vertical="justify"/>
    </xf>
    <xf numFmtId="0" fontId="2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49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Fill="1" applyBorder="1"/>
    <xf numFmtId="0" fontId="15" fillId="0" borderId="2" xfId="0" applyFont="1" applyFill="1" applyBorder="1"/>
    <xf numFmtId="0" fontId="13" fillId="0" borderId="2" xfId="0" applyFont="1" applyFill="1" applyBorder="1" applyAlignment="1">
      <alignment wrapText="1"/>
    </xf>
    <xf numFmtId="0" fontId="13" fillId="0" borderId="1" xfId="0" applyFont="1" applyBorder="1"/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wrapText="1" shrinkToFi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A5" sqref="A5:D5"/>
    </sheetView>
  </sheetViews>
  <sheetFormatPr defaultRowHeight="12.75" x14ac:dyDescent="0.2"/>
  <cols>
    <col min="1" max="1" width="6.5703125" customWidth="1"/>
    <col min="2" max="2" width="64.140625" customWidth="1"/>
    <col min="3" max="3" width="11.28515625" customWidth="1"/>
  </cols>
  <sheetData>
    <row r="1" spans="1:5" ht="15.75" x14ac:dyDescent="0.25">
      <c r="A1" s="116"/>
      <c r="B1" s="116" t="s">
        <v>508</v>
      </c>
      <c r="C1" s="116"/>
      <c r="D1" s="116"/>
    </row>
    <row r="2" spans="1:5" ht="15.75" x14ac:dyDescent="0.25">
      <c r="A2" s="116"/>
      <c r="B2" s="116" t="s">
        <v>507</v>
      </c>
      <c r="C2" s="116"/>
      <c r="D2" s="116"/>
    </row>
    <row r="3" spans="1:5" ht="15.75" x14ac:dyDescent="0.25">
      <c r="A3" s="116"/>
      <c r="B3" s="116" t="s">
        <v>509</v>
      </c>
      <c r="C3" s="116"/>
      <c r="D3" s="116"/>
    </row>
    <row r="4" spans="1:5" ht="15.75" x14ac:dyDescent="0.25">
      <c r="A4" s="116"/>
      <c r="B4" s="116"/>
      <c r="C4" s="116"/>
      <c r="D4" s="116"/>
    </row>
    <row r="5" spans="1:5" ht="17.45" customHeight="1" x14ac:dyDescent="0.25">
      <c r="A5" s="147" t="s">
        <v>504</v>
      </c>
      <c r="B5" s="147"/>
      <c r="C5" s="147"/>
      <c r="D5" s="147"/>
    </row>
    <row r="6" spans="1:5" ht="12.75" customHeight="1" x14ac:dyDescent="0.25">
      <c r="A6" s="1"/>
    </row>
    <row r="7" spans="1:5" ht="13.5" customHeight="1" x14ac:dyDescent="0.25">
      <c r="B7" s="1"/>
      <c r="C7" s="132" t="s">
        <v>36</v>
      </c>
    </row>
    <row r="8" spans="1:5" ht="12.75" customHeight="1" x14ac:dyDescent="0.2">
      <c r="A8" s="144" t="s">
        <v>87</v>
      </c>
      <c r="B8" s="141" t="s">
        <v>0</v>
      </c>
      <c r="C8" s="141" t="s">
        <v>35</v>
      </c>
    </row>
    <row r="9" spans="1:5" ht="12.75" customHeight="1" x14ac:dyDescent="0.2">
      <c r="A9" s="145"/>
      <c r="B9" s="142"/>
      <c r="C9" s="142"/>
    </row>
    <row r="10" spans="1:5" ht="12" customHeight="1" x14ac:dyDescent="0.2">
      <c r="A10" s="145"/>
      <c r="B10" s="142"/>
      <c r="C10" s="142"/>
    </row>
    <row r="11" spans="1:5" ht="12" hidden="1" customHeight="1" x14ac:dyDescent="0.2">
      <c r="A11" s="146"/>
      <c r="B11" s="143"/>
      <c r="C11" s="143"/>
    </row>
    <row r="12" spans="1:5" ht="13.5" customHeight="1" x14ac:dyDescent="0.25">
      <c r="A12" s="126">
        <v>1</v>
      </c>
      <c r="B12" s="117" t="s">
        <v>41</v>
      </c>
      <c r="C12" s="118">
        <v>22032.5</v>
      </c>
      <c r="D12" s="9"/>
      <c r="E12" s="5"/>
    </row>
    <row r="13" spans="1:5" ht="14.45" customHeight="1" x14ac:dyDescent="0.25">
      <c r="A13" s="126">
        <v>2</v>
      </c>
      <c r="B13" s="117" t="s">
        <v>42</v>
      </c>
      <c r="C13" s="118">
        <v>3806</v>
      </c>
      <c r="E13" s="2"/>
    </row>
    <row r="14" spans="1:5" ht="13.9" customHeight="1" x14ac:dyDescent="0.25">
      <c r="A14" s="126">
        <v>3</v>
      </c>
      <c r="B14" s="117" t="s">
        <v>43</v>
      </c>
      <c r="C14" s="118">
        <v>5633</v>
      </c>
      <c r="D14" s="8"/>
      <c r="E14" s="8"/>
    </row>
    <row r="15" spans="1:5" ht="15.75" x14ac:dyDescent="0.25">
      <c r="A15" s="127">
        <v>4</v>
      </c>
      <c r="B15" s="117" t="s">
        <v>44</v>
      </c>
      <c r="C15" s="119">
        <f>C16+C19+C20+C23</f>
        <v>4040.7</v>
      </c>
    </row>
    <row r="16" spans="1:5" ht="12.75" customHeight="1" x14ac:dyDescent="0.25">
      <c r="A16" s="128" t="s">
        <v>71</v>
      </c>
      <c r="B16" s="117" t="s">
        <v>45</v>
      </c>
      <c r="C16" s="119">
        <f>C17+C18</f>
        <v>1085.7</v>
      </c>
    </row>
    <row r="17" spans="1:10" ht="12.75" customHeight="1" x14ac:dyDescent="0.25">
      <c r="A17" s="128" t="s">
        <v>72</v>
      </c>
      <c r="B17" s="120" t="s">
        <v>46</v>
      </c>
      <c r="C17" s="119">
        <v>1019.5</v>
      </c>
    </row>
    <row r="18" spans="1:10" ht="12.75" customHeight="1" x14ac:dyDescent="0.25">
      <c r="A18" s="128" t="s">
        <v>73</v>
      </c>
      <c r="B18" s="120" t="s">
        <v>47</v>
      </c>
      <c r="C18" s="119">
        <v>66.2</v>
      </c>
    </row>
    <row r="19" spans="1:10" ht="12.75" customHeight="1" x14ac:dyDescent="0.25">
      <c r="A19" s="128" t="s">
        <v>74</v>
      </c>
      <c r="B19" s="117" t="s">
        <v>48</v>
      </c>
      <c r="C19" s="119">
        <v>33</v>
      </c>
    </row>
    <row r="20" spans="1:10" ht="15.6" customHeight="1" x14ac:dyDescent="0.25">
      <c r="A20" s="128" t="s">
        <v>75</v>
      </c>
      <c r="B20" s="117" t="s">
        <v>49</v>
      </c>
      <c r="C20" s="119">
        <f>C21+C22</f>
        <v>2362.5</v>
      </c>
    </row>
    <row r="21" spans="1:10" ht="13.15" customHeight="1" x14ac:dyDescent="0.25">
      <c r="A21" s="128" t="s">
        <v>76</v>
      </c>
      <c r="B21" s="120" t="s">
        <v>46</v>
      </c>
      <c r="C21" s="119">
        <v>103.4</v>
      </c>
    </row>
    <row r="22" spans="1:10" ht="16.149999999999999" customHeight="1" x14ac:dyDescent="0.25">
      <c r="A22" s="128" t="s">
        <v>77</v>
      </c>
      <c r="B22" s="120" t="s">
        <v>47</v>
      </c>
      <c r="C22" s="119">
        <v>2259.1</v>
      </c>
    </row>
    <row r="23" spans="1:10" ht="28.15" customHeight="1" x14ac:dyDescent="0.25">
      <c r="A23" s="129" t="s">
        <v>78</v>
      </c>
      <c r="B23" s="117" t="s">
        <v>50</v>
      </c>
      <c r="C23" s="119">
        <v>559.5</v>
      </c>
      <c r="D23" s="3"/>
      <c r="E23" s="6"/>
      <c r="F23" s="7"/>
      <c r="G23" s="7"/>
      <c r="H23" s="7"/>
      <c r="I23" s="7"/>
      <c r="J23" s="3"/>
    </row>
    <row r="24" spans="1:10" ht="13.5" customHeight="1" x14ac:dyDescent="0.25">
      <c r="A24" s="129" t="s">
        <v>12</v>
      </c>
      <c r="B24" s="117" t="s">
        <v>51</v>
      </c>
      <c r="C24" s="119">
        <f>C25+C26+C27</f>
        <v>303.5</v>
      </c>
      <c r="D24" s="3"/>
      <c r="E24" s="6"/>
      <c r="F24" s="7"/>
      <c r="G24" s="7"/>
      <c r="H24" s="7"/>
      <c r="I24" s="7"/>
      <c r="J24" s="3"/>
    </row>
    <row r="25" spans="1:10" ht="13.5" customHeight="1" x14ac:dyDescent="0.25">
      <c r="A25" s="128" t="s">
        <v>79</v>
      </c>
      <c r="B25" s="117" t="s">
        <v>52</v>
      </c>
      <c r="C25" s="119">
        <v>171.7</v>
      </c>
      <c r="D25" s="3"/>
      <c r="E25" s="6"/>
      <c r="F25" s="7"/>
      <c r="G25" s="7"/>
      <c r="H25" s="7"/>
      <c r="I25" s="7"/>
      <c r="J25" s="3"/>
    </row>
    <row r="26" spans="1:10" ht="13.5" customHeight="1" x14ac:dyDescent="0.25">
      <c r="A26" s="128" t="s">
        <v>80</v>
      </c>
      <c r="B26" s="117" t="s">
        <v>53</v>
      </c>
      <c r="C26" s="119">
        <v>15.8</v>
      </c>
      <c r="D26" s="3"/>
      <c r="E26" s="6"/>
      <c r="F26" s="7"/>
      <c r="G26" s="7"/>
      <c r="H26" s="7"/>
      <c r="I26" s="7"/>
      <c r="J26" s="3"/>
    </row>
    <row r="27" spans="1:10" ht="13.9" customHeight="1" x14ac:dyDescent="0.25">
      <c r="A27" s="128" t="s">
        <v>81</v>
      </c>
      <c r="B27" s="117" t="s">
        <v>54</v>
      </c>
      <c r="C27" s="119">
        <f>C28+C29+C30</f>
        <v>116</v>
      </c>
      <c r="D27" s="3"/>
      <c r="E27" s="6"/>
      <c r="F27" s="7"/>
      <c r="G27" s="7"/>
      <c r="H27" s="7"/>
      <c r="I27" s="7"/>
      <c r="J27" s="3"/>
    </row>
    <row r="28" spans="1:10" ht="15" customHeight="1" x14ac:dyDescent="0.25">
      <c r="A28" s="128" t="s">
        <v>82</v>
      </c>
      <c r="B28" s="120" t="s">
        <v>55</v>
      </c>
      <c r="C28" s="119">
        <v>49</v>
      </c>
      <c r="D28" s="3"/>
      <c r="E28" s="6"/>
      <c r="F28" s="7"/>
      <c r="G28" s="7"/>
      <c r="H28" s="7"/>
      <c r="I28" s="7"/>
      <c r="J28" s="3"/>
    </row>
    <row r="29" spans="1:10" ht="14.45" customHeight="1" x14ac:dyDescent="0.25">
      <c r="A29" s="128" t="s">
        <v>83</v>
      </c>
      <c r="B29" s="120" t="s">
        <v>56</v>
      </c>
      <c r="C29" s="119">
        <v>60.8</v>
      </c>
      <c r="D29" s="3"/>
      <c r="E29" s="6"/>
      <c r="F29" s="7"/>
      <c r="G29" s="7"/>
      <c r="H29" s="7"/>
      <c r="I29" s="7"/>
      <c r="J29" s="3"/>
    </row>
    <row r="30" spans="1:10" ht="15" customHeight="1" x14ac:dyDescent="0.25">
      <c r="A30" s="128" t="s">
        <v>84</v>
      </c>
      <c r="B30" s="120" t="s">
        <v>70</v>
      </c>
      <c r="C30" s="119">
        <v>6.2</v>
      </c>
      <c r="D30" s="3"/>
      <c r="E30" s="6"/>
      <c r="F30" s="7"/>
      <c r="G30" s="7"/>
      <c r="H30" s="7"/>
      <c r="I30" s="7"/>
      <c r="J30" s="3"/>
    </row>
    <row r="31" spans="1:10" ht="14.45" customHeight="1" x14ac:dyDescent="0.25">
      <c r="A31" s="128" t="s">
        <v>13</v>
      </c>
      <c r="B31" s="121" t="s">
        <v>68</v>
      </c>
      <c r="C31" s="118">
        <v>1414.3</v>
      </c>
      <c r="D31" s="3"/>
      <c r="E31" s="6"/>
      <c r="F31" s="7"/>
      <c r="G31" s="7"/>
      <c r="H31" s="7"/>
      <c r="I31" s="7"/>
      <c r="J31" s="3"/>
    </row>
    <row r="32" spans="1:10" ht="16.899999999999999" customHeight="1" x14ac:dyDescent="0.25">
      <c r="A32" s="127">
        <v>7</v>
      </c>
      <c r="B32" s="117" t="s">
        <v>34</v>
      </c>
      <c r="C32" s="119">
        <v>755</v>
      </c>
      <c r="D32" s="4"/>
    </row>
    <row r="33" spans="1:6" ht="13.5" customHeight="1" x14ac:dyDescent="0.25">
      <c r="A33" s="130">
        <v>8</v>
      </c>
      <c r="B33" s="122" t="s">
        <v>89</v>
      </c>
      <c r="C33" s="123">
        <f>C12+C13+C14+C15+C24+C31+C32</f>
        <v>37985</v>
      </c>
      <c r="D33" s="4"/>
    </row>
    <row r="34" spans="1:6" ht="13.9" customHeight="1" x14ac:dyDescent="0.25">
      <c r="A34" s="129" t="s">
        <v>92</v>
      </c>
      <c r="B34" s="117" t="s">
        <v>57</v>
      </c>
      <c r="C34" s="118">
        <v>2969.7</v>
      </c>
      <c r="E34" s="4"/>
    </row>
    <row r="35" spans="1:6" ht="13.5" customHeight="1" x14ac:dyDescent="0.25">
      <c r="A35" s="129" t="s">
        <v>93</v>
      </c>
      <c r="B35" s="120" t="s">
        <v>58</v>
      </c>
      <c r="C35" s="118">
        <v>2866</v>
      </c>
      <c r="E35" s="4"/>
    </row>
    <row r="36" spans="1:6" ht="13.9" customHeight="1" x14ac:dyDescent="0.25">
      <c r="A36" s="126" t="s">
        <v>94</v>
      </c>
      <c r="B36" s="117" t="s">
        <v>59</v>
      </c>
      <c r="C36" s="118">
        <f>C37+C38+C39</f>
        <v>2547.5</v>
      </c>
      <c r="E36" s="4"/>
    </row>
    <row r="37" spans="1:6" ht="15.75" x14ac:dyDescent="0.25">
      <c r="A37" s="129" t="s">
        <v>95</v>
      </c>
      <c r="B37" s="120" t="s">
        <v>60</v>
      </c>
      <c r="C37" s="118">
        <v>367.8</v>
      </c>
      <c r="E37" s="4"/>
      <c r="F37" s="13"/>
    </row>
    <row r="38" spans="1:6" ht="15" customHeight="1" x14ac:dyDescent="0.25">
      <c r="A38" s="129" t="s">
        <v>97</v>
      </c>
      <c r="B38" s="120" t="s">
        <v>61</v>
      </c>
      <c r="C38" s="118">
        <v>1688.7</v>
      </c>
      <c r="E38" s="4"/>
    </row>
    <row r="39" spans="1:6" ht="15.75" x14ac:dyDescent="0.25">
      <c r="A39" s="129" t="s">
        <v>96</v>
      </c>
      <c r="B39" s="120" t="s">
        <v>62</v>
      </c>
      <c r="C39" s="118">
        <v>491</v>
      </c>
      <c r="E39" s="4"/>
    </row>
    <row r="40" spans="1:6" ht="15.75" x14ac:dyDescent="0.25">
      <c r="A40" s="129" t="s">
        <v>98</v>
      </c>
      <c r="B40" s="117" t="s">
        <v>2</v>
      </c>
      <c r="C40" s="118">
        <f>C41+C42+C43</f>
        <v>224.60000000000002</v>
      </c>
      <c r="E40" s="4"/>
    </row>
    <row r="41" spans="1:6" ht="15" customHeight="1" x14ac:dyDescent="0.25">
      <c r="A41" s="128" t="s">
        <v>85</v>
      </c>
      <c r="B41" s="120" t="s">
        <v>63</v>
      </c>
      <c r="C41" s="118">
        <v>142.4</v>
      </c>
      <c r="E41" s="4"/>
    </row>
    <row r="42" spans="1:6" ht="15.75" x14ac:dyDescent="0.25">
      <c r="A42" s="129" t="s">
        <v>86</v>
      </c>
      <c r="B42" s="120" t="s">
        <v>64</v>
      </c>
      <c r="C42" s="118">
        <v>30.8</v>
      </c>
      <c r="D42" s="10"/>
      <c r="E42" s="4"/>
    </row>
    <row r="43" spans="1:6" ht="16.149999999999999" customHeight="1" x14ac:dyDescent="0.25">
      <c r="A43" s="129" t="s">
        <v>99</v>
      </c>
      <c r="B43" s="120" t="s">
        <v>65</v>
      </c>
      <c r="C43" s="118">
        <v>51.4</v>
      </c>
      <c r="E43" s="4"/>
    </row>
    <row r="44" spans="1:6" ht="16.149999999999999" customHeight="1" x14ac:dyDescent="0.25">
      <c r="A44" s="130">
        <v>12</v>
      </c>
      <c r="B44" s="122" t="s">
        <v>100</v>
      </c>
      <c r="C44" s="124">
        <f>C33+C34+C36+C40</f>
        <v>43726.799999999996</v>
      </c>
      <c r="E44" s="4"/>
    </row>
    <row r="45" spans="1:6" ht="29.45" customHeight="1" x14ac:dyDescent="0.25">
      <c r="A45" s="127">
        <v>13</v>
      </c>
      <c r="B45" s="117" t="s">
        <v>6</v>
      </c>
      <c r="C45" s="118">
        <v>11880.7</v>
      </c>
      <c r="E45" s="4"/>
    </row>
    <row r="46" spans="1:6" ht="16.899999999999999" customHeight="1" x14ac:dyDescent="0.25">
      <c r="A46" s="126">
        <v>14</v>
      </c>
      <c r="B46" s="117" t="s">
        <v>1</v>
      </c>
      <c r="C46" s="118">
        <v>27709.599999999999</v>
      </c>
      <c r="E46" s="4"/>
    </row>
    <row r="47" spans="1:6" ht="15.75" x14ac:dyDescent="0.25">
      <c r="A47" s="127">
        <v>15</v>
      </c>
      <c r="B47" s="117" t="s">
        <v>67</v>
      </c>
      <c r="C47" s="118">
        <v>1374.9</v>
      </c>
      <c r="E47" s="4"/>
    </row>
    <row r="48" spans="1:6" ht="31.5" x14ac:dyDescent="0.25">
      <c r="A48" s="126">
        <v>16</v>
      </c>
      <c r="B48" s="117" t="s">
        <v>91</v>
      </c>
      <c r="C48" s="118">
        <v>185.8</v>
      </c>
      <c r="E48" s="4"/>
    </row>
    <row r="49" spans="1:5" ht="15.75" x14ac:dyDescent="0.25">
      <c r="A49" s="127">
        <v>17</v>
      </c>
      <c r="B49" s="117" t="s">
        <v>90</v>
      </c>
      <c r="C49" s="118">
        <v>229</v>
      </c>
      <c r="E49" s="4"/>
    </row>
    <row r="50" spans="1:5" ht="15.75" x14ac:dyDescent="0.25">
      <c r="A50" s="130">
        <v>18</v>
      </c>
      <c r="B50" s="122" t="s">
        <v>101</v>
      </c>
      <c r="C50" s="124">
        <f>C45+C46+C47+C49+C48</f>
        <v>41380.000000000007</v>
      </c>
      <c r="E50" s="4"/>
    </row>
    <row r="51" spans="1:5" ht="34.15" customHeight="1" x14ac:dyDescent="0.25">
      <c r="A51" s="127">
        <v>19</v>
      </c>
      <c r="B51" s="121" t="s">
        <v>69</v>
      </c>
      <c r="C51" s="118">
        <v>7</v>
      </c>
    </row>
    <row r="52" spans="1:5" ht="13.5" customHeight="1" x14ac:dyDescent="0.25">
      <c r="A52" s="126">
        <v>20</v>
      </c>
      <c r="B52" s="121" t="s">
        <v>66</v>
      </c>
      <c r="C52" s="118">
        <v>19.899999999999999</v>
      </c>
    </row>
    <row r="53" spans="1:5" ht="15.75" x14ac:dyDescent="0.25">
      <c r="A53" s="131">
        <v>21</v>
      </c>
      <c r="B53" s="122" t="s">
        <v>102</v>
      </c>
      <c r="C53" s="124">
        <f>C44+C50+C51+C52</f>
        <v>85133.7</v>
      </c>
    </row>
    <row r="54" spans="1:5" ht="15.75" x14ac:dyDescent="0.25">
      <c r="A54" s="126">
        <v>22</v>
      </c>
      <c r="B54" s="117" t="s">
        <v>37</v>
      </c>
      <c r="C54" s="118">
        <v>2564.5</v>
      </c>
    </row>
    <row r="55" spans="1:5" ht="15.75" x14ac:dyDescent="0.25">
      <c r="A55" s="12"/>
      <c r="B55" s="125" t="s">
        <v>88</v>
      </c>
      <c r="C55" s="124">
        <f>C53+C54</f>
        <v>87698.2</v>
      </c>
    </row>
    <row r="57" spans="1:5" x14ac:dyDescent="0.2">
      <c r="B57" s="11"/>
    </row>
  </sheetData>
  <mergeCells count="4">
    <mergeCell ref="B8:B11"/>
    <mergeCell ref="C8:C11"/>
    <mergeCell ref="A8:A11"/>
    <mergeCell ref="A5:D5"/>
  </mergeCells>
  <phoneticPr fontId="2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  <ignoredErrors>
    <ignoredError sqref="A28:A30 A17:A20 A21:A23" twoDigitTextYear="1"/>
    <ignoredError sqref="A24" twoDigitTextYear="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0"/>
  <sheetViews>
    <sheetView tabSelected="1" workbookViewId="0">
      <selection activeCell="I6" sqref="I6"/>
    </sheetView>
  </sheetViews>
  <sheetFormatPr defaultRowHeight="12.75" x14ac:dyDescent="0.2"/>
  <cols>
    <col min="1" max="1" width="3.28515625" customWidth="1"/>
    <col min="2" max="2" width="9.28515625" customWidth="1"/>
    <col min="3" max="3" width="47.5703125" customWidth="1"/>
    <col min="4" max="4" width="6.42578125" customWidth="1"/>
    <col min="5" max="5" width="8.140625" customWidth="1"/>
    <col min="6" max="6" width="8.7109375" customWidth="1"/>
    <col min="7" max="7" width="8" customWidth="1"/>
    <col min="8" max="8" width="7.42578125" customWidth="1"/>
  </cols>
  <sheetData>
    <row r="2" spans="2:8" ht="15.75" x14ac:dyDescent="0.25">
      <c r="C2" s="28" t="s">
        <v>513</v>
      </c>
      <c r="D2" s="28"/>
      <c r="E2" s="28"/>
      <c r="F2" s="29"/>
      <c r="G2" s="29"/>
    </row>
    <row r="3" spans="2:8" ht="15.75" x14ac:dyDescent="0.25">
      <c r="C3" s="28" t="s">
        <v>514</v>
      </c>
      <c r="D3" s="28"/>
      <c r="E3" s="28"/>
      <c r="F3" s="29"/>
      <c r="G3" s="29"/>
    </row>
    <row r="4" spans="2:8" ht="15.75" x14ac:dyDescent="0.25">
      <c r="C4" s="28" t="s">
        <v>515</v>
      </c>
      <c r="D4" s="28"/>
      <c r="E4" s="28"/>
      <c r="F4" s="29"/>
      <c r="G4" s="29"/>
    </row>
    <row r="6" spans="2:8" ht="15.75" x14ac:dyDescent="0.25">
      <c r="C6" s="151" t="s">
        <v>103</v>
      </c>
      <c r="D6" s="151"/>
      <c r="E6" s="151"/>
      <c r="F6" s="151"/>
      <c r="G6" s="151"/>
      <c r="H6" s="151"/>
    </row>
    <row r="7" spans="2:8" ht="15.75" x14ac:dyDescent="0.25">
      <c r="C7" s="152"/>
      <c r="D7" s="152"/>
      <c r="E7" s="152"/>
      <c r="F7" s="152"/>
      <c r="G7" s="152"/>
      <c r="H7" s="152"/>
    </row>
    <row r="8" spans="2:8" ht="15.75" x14ac:dyDescent="0.25">
      <c r="C8" s="153"/>
      <c r="D8" s="153"/>
      <c r="E8" s="153"/>
      <c r="F8" s="153"/>
      <c r="G8" s="15"/>
      <c r="H8" s="14" t="s">
        <v>5</v>
      </c>
    </row>
    <row r="9" spans="2:8" x14ac:dyDescent="0.2">
      <c r="B9" s="154" t="s">
        <v>104</v>
      </c>
      <c r="C9" s="154" t="s">
        <v>105</v>
      </c>
      <c r="D9" s="154" t="s">
        <v>106</v>
      </c>
      <c r="E9" s="157" t="s">
        <v>30</v>
      </c>
      <c r="F9" s="158"/>
      <c r="G9" s="158"/>
      <c r="H9" s="159"/>
    </row>
    <row r="10" spans="2:8" x14ac:dyDescent="0.2">
      <c r="B10" s="155"/>
      <c r="C10" s="155"/>
      <c r="D10" s="155"/>
      <c r="E10" s="154" t="s">
        <v>29</v>
      </c>
      <c r="F10" s="160" t="s">
        <v>31</v>
      </c>
      <c r="G10" s="161"/>
      <c r="H10" s="154" t="s">
        <v>32</v>
      </c>
    </row>
    <row r="11" spans="2:8" x14ac:dyDescent="0.2">
      <c r="B11" s="155"/>
      <c r="C11" s="155"/>
      <c r="D11" s="155"/>
      <c r="E11" s="155"/>
      <c r="F11" s="154" t="s">
        <v>29</v>
      </c>
      <c r="G11" s="162" t="s">
        <v>107</v>
      </c>
      <c r="H11" s="155"/>
    </row>
    <row r="12" spans="2:8" ht="25.15" customHeight="1" x14ac:dyDescent="0.2">
      <c r="B12" s="156"/>
      <c r="C12" s="156"/>
      <c r="D12" s="156"/>
      <c r="E12" s="156"/>
      <c r="F12" s="156"/>
      <c r="G12" s="163"/>
      <c r="H12" s="156"/>
    </row>
    <row r="13" spans="2:8" x14ac:dyDescent="0.2">
      <c r="B13" s="17">
        <v>1</v>
      </c>
      <c r="C13" s="16">
        <v>2</v>
      </c>
      <c r="D13" s="18">
        <v>3</v>
      </c>
      <c r="E13" s="18">
        <v>4</v>
      </c>
      <c r="F13" s="19">
        <v>5</v>
      </c>
      <c r="G13" s="18">
        <v>6</v>
      </c>
      <c r="H13" s="18">
        <v>7</v>
      </c>
    </row>
    <row r="14" spans="2:8" ht="12.75" customHeight="1" x14ac:dyDescent="0.25">
      <c r="B14" s="35"/>
      <c r="C14" s="36" t="s">
        <v>108</v>
      </c>
      <c r="D14" s="37"/>
      <c r="E14" s="38">
        <f>F14+H14</f>
        <v>133.1</v>
      </c>
      <c r="F14" s="39">
        <f>F16</f>
        <v>133.1</v>
      </c>
      <c r="G14" s="39">
        <f>G16</f>
        <v>101</v>
      </c>
      <c r="H14" s="39">
        <f>H16</f>
        <v>0</v>
      </c>
    </row>
    <row r="15" spans="2:8" ht="15" customHeight="1" x14ac:dyDescent="0.25">
      <c r="B15" s="35"/>
      <c r="C15" s="36" t="s">
        <v>109</v>
      </c>
      <c r="D15" s="37"/>
      <c r="E15" s="38">
        <f>F15+H15</f>
        <v>133.1</v>
      </c>
      <c r="F15" s="39">
        <f>F16</f>
        <v>133.1</v>
      </c>
      <c r="G15" s="39">
        <f>G16</f>
        <v>101</v>
      </c>
      <c r="H15" s="39">
        <f>H16</f>
        <v>0</v>
      </c>
    </row>
    <row r="16" spans="2:8" ht="12.75" customHeight="1" x14ac:dyDescent="0.25">
      <c r="B16" s="32" t="s">
        <v>110</v>
      </c>
      <c r="C16" s="41" t="s">
        <v>111</v>
      </c>
      <c r="D16" s="40" t="s">
        <v>112</v>
      </c>
      <c r="E16" s="42">
        <f t="shared" ref="E16:E84" si="0">F16+H16</f>
        <v>133.1</v>
      </c>
      <c r="F16" s="43">
        <v>133.1</v>
      </c>
      <c r="G16" s="43">
        <v>101</v>
      </c>
      <c r="H16" s="43"/>
    </row>
    <row r="17" spans="2:8" ht="12.75" customHeight="1" x14ac:dyDescent="0.2">
      <c r="B17" s="30"/>
      <c r="C17" s="36" t="s">
        <v>113</v>
      </c>
      <c r="D17" s="31"/>
      <c r="E17" s="38">
        <f t="shared" si="0"/>
        <v>39282.9</v>
      </c>
      <c r="F17" s="39">
        <f>F18+F47+F98+F104+F140+F158+F162+F173+F189+F216+F219+F224</f>
        <v>33111.9</v>
      </c>
      <c r="G17" s="39">
        <f>G18+G47+G98+G104+G140+G158+G162+G173+G189+G216+G219+G224</f>
        <v>9072.7999999999993</v>
      </c>
      <c r="H17" s="39">
        <f>H18+H47+H98+H104+H140+H158+H162+H173+H189+H216+H219+H224</f>
        <v>6171.0000000000009</v>
      </c>
    </row>
    <row r="18" spans="2:8" ht="14.25" x14ac:dyDescent="0.2">
      <c r="B18" s="30"/>
      <c r="C18" s="36" t="s">
        <v>109</v>
      </c>
      <c r="D18" s="31"/>
      <c r="E18" s="38">
        <f t="shared" si="0"/>
        <v>6433.7000000000007</v>
      </c>
      <c r="F18" s="39">
        <f>F19+F33+F46</f>
        <v>6239.4000000000005</v>
      </c>
      <c r="G18" s="39">
        <f>G19+G33+G46</f>
        <v>3761.6</v>
      </c>
      <c r="H18" s="39">
        <f>H19+H33+H46</f>
        <v>194.3</v>
      </c>
    </row>
    <row r="19" spans="2:8" ht="15" x14ac:dyDescent="0.25">
      <c r="B19" s="30"/>
      <c r="C19" s="45" t="s">
        <v>114</v>
      </c>
      <c r="D19" s="40" t="s">
        <v>112</v>
      </c>
      <c r="E19" s="46">
        <f t="shared" si="0"/>
        <v>5322.5</v>
      </c>
      <c r="F19" s="47">
        <f>F20+F21+F22+F23+F25+F26+F28+F29+F31+F27+F24+F30+F32</f>
        <v>5172.5</v>
      </c>
      <c r="G19" s="47">
        <f>G20+G21+G22+G23+G25+G26+G28+G29+G31+G27+G24+G30+G32</f>
        <v>3197.1</v>
      </c>
      <c r="H19" s="47">
        <f>H20+H21+H22+H23+H25+H26+H28+H29+H31+H27+H24+H30+H32</f>
        <v>150</v>
      </c>
    </row>
    <row r="20" spans="2:8" ht="19.899999999999999" customHeight="1" x14ac:dyDescent="0.25">
      <c r="B20" s="32" t="s">
        <v>115</v>
      </c>
      <c r="C20" s="48" t="s">
        <v>116</v>
      </c>
      <c r="D20" s="40" t="s">
        <v>112</v>
      </c>
      <c r="E20" s="42">
        <f t="shared" si="0"/>
        <v>207.1</v>
      </c>
      <c r="F20" s="43">
        <v>207.1</v>
      </c>
      <c r="G20" s="43">
        <v>25.2</v>
      </c>
      <c r="H20" s="43"/>
    </row>
    <row r="21" spans="2:8" ht="15" x14ac:dyDescent="0.25">
      <c r="B21" s="32" t="s">
        <v>117</v>
      </c>
      <c r="C21" s="48" t="s">
        <v>118</v>
      </c>
      <c r="D21" s="40" t="s">
        <v>112</v>
      </c>
      <c r="E21" s="42">
        <f t="shared" si="0"/>
        <v>266.3</v>
      </c>
      <c r="F21" s="43">
        <v>266.3</v>
      </c>
      <c r="G21" s="42">
        <v>181.4</v>
      </c>
      <c r="H21" s="42"/>
    </row>
    <row r="22" spans="2:8" ht="15" x14ac:dyDescent="0.25">
      <c r="B22" s="32" t="s">
        <v>119</v>
      </c>
      <c r="C22" s="48" t="s">
        <v>120</v>
      </c>
      <c r="D22" s="40" t="s">
        <v>112</v>
      </c>
      <c r="E22" s="42">
        <f t="shared" si="0"/>
        <v>3.5</v>
      </c>
      <c r="F22" s="43">
        <v>3.5</v>
      </c>
      <c r="G22" s="42"/>
      <c r="H22" s="42"/>
    </row>
    <row r="23" spans="2:8" ht="15" x14ac:dyDescent="0.25">
      <c r="B23" s="32" t="s">
        <v>121</v>
      </c>
      <c r="C23" s="41" t="s">
        <v>122</v>
      </c>
      <c r="D23" s="40" t="s">
        <v>112</v>
      </c>
      <c r="E23" s="42">
        <f t="shared" si="0"/>
        <v>29.1</v>
      </c>
      <c r="F23" s="43">
        <v>29.1</v>
      </c>
      <c r="G23" s="42"/>
      <c r="H23" s="42"/>
    </row>
    <row r="24" spans="2:8" ht="15" customHeight="1" x14ac:dyDescent="0.25">
      <c r="B24" s="32" t="s">
        <v>123</v>
      </c>
      <c r="C24" s="41" t="s">
        <v>124</v>
      </c>
      <c r="D24" s="40" t="s">
        <v>112</v>
      </c>
      <c r="E24" s="42">
        <f t="shared" si="0"/>
        <v>18.899999999999999</v>
      </c>
      <c r="F24" s="43">
        <v>18.899999999999999</v>
      </c>
      <c r="G24" s="42"/>
      <c r="H24" s="42"/>
    </row>
    <row r="25" spans="2:8" ht="15" x14ac:dyDescent="0.25">
      <c r="B25" s="32" t="s">
        <v>125</v>
      </c>
      <c r="C25" s="48" t="s">
        <v>126</v>
      </c>
      <c r="D25" s="40" t="s">
        <v>112</v>
      </c>
      <c r="E25" s="42">
        <f t="shared" si="0"/>
        <v>4607</v>
      </c>
      <c r="F25" s="43">
        <v>4457</v>
      </c>
      <c r="G25" s="42">
        <v>2990.5</v>
      </c>
      <c r="H25" s="42">
        <v>150</v>
      </c>
    </row>
    <row r="26" spans="2:8" ht="15" x14ac:dyDescent="0.25">
      <c r="B26" s="32" t="s">
        <v>127</v>
      </c>
      <c r="C26" s="41" t="s">
        <v>128</v>
      </c>
      <c r="D26" s="40" t="s">
        <v>112</v>
      </c>
      <c r="E26" s="42">
        <f t="shared" si="0"/>
        <v>26.5</v>
      </c>
      <c r="F26" s="43">
        <v>26.5</v>
      </c>
      <c r="G26" s="42"/>
      <c r="H26" s="42"/>
    </row>
    <row r="27" spans="2:8" ht="15" x14ac:dyDescent="0.25">
      <c r="B27" s="32" t="s">
        <v>129</v>
      </c>
      <c r="C27" s="41" t="s">
        <v>130</v>
      </c>
      <c r="D27" s="40" t="s">
        <v>112</v>
      </c>
      <c r="E27" s="42">
        <f t="shared" si="0"/>
        <v>11</v>
      </c>
      <c r="F27" s="43">
        <v>11</v>
      </c>
      <c r="G27" s="42"/>
      <c r="H27" s="42"/>
    </row>
    <row r="28" spans="2:8" ht="15" x14ac:dyDescent="0.25">
      <c r="B28" s="32" t="s">
        <v>131</v>
      </c>
      <c r="C28" s="41" t="s">
        <v>132</v>
      </c>
      <c r="D28" s="40" t="s">
        <v>112</v>
      </c>
      <c r="E28" s="42">
        <f t="shared" si="0"/>
        <v>41.2</v>
      </c>
      <c r="F28" s="49">
        <v>41.2</v>
      </c>
      <c r="G28" s="42"/>
      <c r="H28" s="42"/>
    </row>
    <row r="29" spans="2:8" ht="15" x14ac:dyDescent="0.25">
      <c r="B29" s="32" t="s">
        <v>133</v>
      </c>
      <c r="C29" s="41" t="s">
        <v>134</v>
      </c>
      <c r="D29" s="40" t="s">
        <v>112</v>
      </c>
      <c r="E29" s="42">
        <f t="shared" si="0"/>
        <v>16</v>
      </c>
      <c r="F29" s="49">
        <v>16</v>
      </c>
      <c r="G29" s="50"/>
      <c r="H29" s="50"/>
    </row>
    <row r="30" spans="2:8" ht="18" customHeight="1" x14ac:dyDescent="0.25">
      <c r="B30" s="32" t="s">
        <v>135</v>
      </c>
      <c r="C30" s="41" t="s">
        <v>136</v>
      </c>
      <c r="D30" s="40" t="s">
        <v>112</v>
      </c>
      <c r="E30" s="42">
        <f t="shared" si="0"/>
        <v>3.3</v>
      </c>
      <c r="F30" s="49">
        <v>3.3</v>
      </c>
      <c r="G30" s="50"/>
      <c r="H30" s="50"/>
    </row>
    <row r="31" spans="2:8" ht="30" x14ac:dyDescent="0.25">
      <c r="B31" s="32" t="s">
        <v>137</v>
      </c>
      <c r="C31" s="41" t="s">
        <v>138</v>
      </c>
      <c r="D31" s="40" t="s">
        <v>112</v>
      </c>
      <c r="E31" s="50">
        <f t="shared" si="0"/>
        <v>10</v>
      </c>
      <c r="F31" s="49">
        <v>10</v>
      </c>
      <c r="G31" s="50"/>
      <c r="H31" s="50"/>
    </row>
    <row r="32" spans="2:8" ht="15.6" customHeight="1" x14ac:dyDescent="0.25">
      <c r="B32" s="32" t="s">
        <v>139</v>
      </c>
      <c r="C32" s="41" t="s">
        <v>140</v>
      </c>
      <c r="D32" s="51" t="s">
        <v>112</v>
      </c>
      <c r="E32" s="50">
        <f t="shared" si="0"/>
        <v>82.6</v>
      </c>
      <c r="F32" s="49">
        <v>82.6</v>
      </c>
      <c r="G32" s="50"/>
      <c r="H32" s="50"/>
    </row>
    <row r="33" spans="2:14" ht="30" x14ac:dyDescent="0.25">
      <c r="B33" s="32"/>
      <c r="C33" s="52" t="s">
        <v>141</v>
      </c>
      <c r="D33" s="53" t="s">
        <v>142</v>
      </c>
      <c r="E33" s="46">
        <f>F33+H33</f>
        <v>1040.5999999999999</v>
      </c>
      <c r="F33" s="54">
        <f>F34+F35+F36+F37+F38+F39+F40+F41+F42+F44+F45+F43</f>
        <v>1040.5999999999999</v>
      </c>
      <c r="G33" s="54">
        <f>G34+G35+G36+G37+G38+G39+G40+G41+G42+G44+G45+G43</f>
        <v>564.5</v>
      </c>
      <c r="H33" s="54">
        <f>H34+H35+H36+H37+H38+H39+H40+H41+H42+H44+H45+H43</f>
        <v>0</v>
      </c>
    </row>
    <row r="34" spans="2:14" ht="30" x14ac:dyDescent="0.25">
      <c r="B34" s="32" t="s">
        <v>143</v>
      </c>
      <c r="C34" s="55" t="s">
        <v>144</v>
      </c>
      <c r="D34" s="56" t="s">
        <v>142</v>
      </c>
      <c r="E34" s="50">
        <f t="shared" si="0"/>
        <v>2.2999999999999998</v>
      </c>
      <c r="F34" s="49">
        <v>2.2999999999999998</v>
      </c>
      <c r="G34" s="49">
        <v>1.8</v>
      </c>
      <c r="H34" s="49"/>
      <c r="I34" s="148"/>
    </row>
    <row r="35" spans="2:14" ht="15" x14ac:dyDescent="0.25">
      <c r="B35" s="32" t="s">
        <v>145</v>
      </c>
      <c r="C35" s="57" t="s">
        <v>146</v>
      </c>
      <c r="D35" s="56" t="s">
        <v>142</v>
      </c>
      <c r="E35" s="42">
        <f t="shared" si="0"/>
        <v>97.3</v>
      </c>
      <c r="F35" s="49">
        <v>97.3</v>
      </c>
      <c r="G35" s="49">
        <v>74.3</v>
      </c>
      <c r="H35" s="49"/>
      <c r="I35" s="148"/>
      <c r="J35" s="149"/>
      <c r="K35" s="148"/>
      <c r="L35" s="150"/>
      <c r="M35" s="150"/>
      <c r="N35" s="150"/>
    </row>
    <row r="36" spans="2:14" ht="15" x14ac:dyDescent="0.25">
      <c r="B36" s="32" t="s">
        <v>147</v>
      </c>
      <c r="C36" s="58" t="s">
        <v>148</v>
      </c>
      <c r="D36" s="56" t="s">
        <v>142</v>
      </c>
      <c r="E36" s="42">
        <f t="shared" si="0"/>
        <v>49.1</v>
      </c>
      <c r="F36" s="49">
        <v>49.1</v>
      </c>
      <c r="G36" s="49">
        <v>25.6</v>
      </c>
      <c r="H36" s="49"/>
      <c r="I36" s="148"/>
      <c r="J36" s="149"/>
      <c r="K36" s="148"/>
      <c r="L36" s="148"/>
      <c r="M36" s="148"/>
      <c r="N36" s="148"/>
    </row>
    <row r="37" spans="2:14" ht="15" x14ac:dyDescent="0.25">
      <c r="B37" s="32" t="s">
        <v>149</v>
      </c>
      <c r="C37" s="41" t="s">
        <v>150</v>
      </c>
      <c r="D37" s="56" t="s">
        <v>142</v>
      </c>
      <c r="E37" s="42">
        <f t="shared" si="0"/>
        <v>26.5</v>
      </c>
      <c r="F37" s="49">
        <v>26.5</v>
      </c>
      <c r="G37" s="49">
        <v>20.399999999999999</v>
      </c>
      <c r="H37" s="49"/>
      <c r="I37" s="148"/>
      <c r="J37" s="149"/>
      <c r="K37" s="148"/>
      <c r="L37" s="148"/>
      <c r="M37" s="148"/>
      <c r="N37" s="148"/>
    </row>
    <row r="38" spans="2:14" ht="15" x14ac:dyDescent="0.25">
      <c r="B38" s="32" t="s">
        <v>151</v>
      </c>
      <c r="C38" s="59" t="s">
        <v>152</v>
      </c>
      <c r="D38" s="56" t="s">
        <v>142</v>
      </c>
      <c r="E38" s="42">
        <f t="shared" si="0"/>
        <v>47</v>
      </c>
      <c r="F38" s="49">
        <v>47</v>
      </c>
      <c r="G38" s="49">
        <v>35.9</v>
      </c>
      <c r="H38" s="49"/>
      <c r="J38" s="149"/>
      <c r="K38" s="148"/>
      <c r="L38" s="148"/>
      <c r="M38" s="148"/>
      <c r="N38" s="148"/>
    </row>
    <row r="39" spans="2:14" ht="15" x14ac:dyDescent="0.25">
      <c r="B39" s="32" t="s">
        <v>153</v>
      </c>
      <c r="C39" s="41" t="s">
        <v>154</v>
      </c>
      <c r="D39" s="56" t="s">
        <v>142</v>
      </c>
      <c r="E39" s="42">
        <f t="shared" si="0"/>
        <v>11</v>
      </c>
      <c r="F39" s="49">
        <v>11</v>
      </c>
      <c r="G39" s="49">
        <v>7.5</v>
      </c>
      <c r="H39" s="49"/>
    </row>
    <row r="40" spans="2:14" ht="15" x14ac:dyDescent="0.25">
      <c r="B40" s="32" t="s">
        <v>155</v>
      </c>
      <c r="C40" s="60" t="s">
        <v>156</v>
      </c>
      <c r="D40" s="56" t="s">
        <v>142</v>
      </c>
      <c r="E40" s="42">
        <f t="shared" si="0"/>
        <v>271.39999999999998</v>
      </c>
      <c r="F40" s="49">
        <v>271.39999999999998</v>
      </c>
      <c r="G40" s="49">
        <v>167.5</v>
      </c>
      <c r="H40" s="49"/>
    </row>
    <row r="41" spans="2:14" ht="15" x14ac:dyDescent="0.25">
      <c r="B41" s="32" t="s">
        <v>157</v>
      </c>
      <c r="C41" s="60" t="s">
        <v>158</v>
      </c>
      <c r="D41" s="56" t="s">
        <v>142</v>
      </c>
      <c r="E41" s="42">
        <f t="shared" si="0"/>
        <v>37.5</v>
      </c>
      <c r="F41" s="49">
        <v>37.5</v>
      </c>
      <c r="G41" s="49">
        <v>27.9</v>
      </c>
      <c r="H41" s="49"/>
    </row>
    <row r="42" spans="2:14" ht="15" x14ac:dyDescent="0.25">
      <c r="B42" s="32" t="s">
        <v>159</v>
      </c>
      <c r="C42" s="60" t="s">
        <v>160</v>
      </c>
      <c r="D42" s="56" t="s">
        <v>142</v>
      </c>
      <c r="E42" s="42">
        <f t="shared" si="0"/>
        <v>410.9</v>
      </c>
      <c r="F42" s="49">
        <v>410.9</v>
      </c>
      <c r="G42" s="49">
        <v>153.9</v>
      </c>
      <c r="H42" s="49"/>
    </row>
    <row r="43" spans="2:14" ht="15" x14ac:dyDescent="0.25">
      <c r="B43" s="32" t="s">
        <v>125</v>
      </c>
      <c r="C43" s="60" t="s">
        <v>161</v>
      </c>
      <c r="D43" s="56" t="s">
        <v>142</v>
      </c>
      <c r="E43" s="42">
        <f t="shared" si="0"/>
        <v>26.9</v>
      </c>
      <c r="F43" s="49">
        <v>26.9</v>
      </c>
      <c r="G43" s="49">
        <v>19.2</v>
      </c>
      <c r="H43" s="49"/>
    </row>
    <row r="44" spans="2:14" ht="15" x14ac:dyDescent="0.25">
      <c r="B44" s="32" t="s">
        <v>162</v>
      </c>
      <c r="C44" s="60" t="s">
        <v>163</v>
      </c>
      <c r="D44" s="56" t="s">
        <v>142</v>
      </c>
      <c r="E44" s="42">
        <f t="shared" si="0"/>
        <v>27</v>
      </c>
      <c r="F44" s="49">
        <v>27</v>
      </c>
      <c r="G44" s="49">
        <v>20.6</v>
      </c>
      <c r="H44" s="49"/>
    </row>
    <row r="45" spans="2:14" ht="15" x14ac:dyDescent="0.25">
      <c r="B45" s="32" t="s">
        <v>164</v>
      </c>
      <c r="C45" s="61" t="s">
        <v>165</v>
      </c>
      <c r="D45" s="56" t="s">
        <v>142</v>
      </c>
      <c r="E45" s="42">
        <f t="shared" si="0"/>
        <v>33.700000000000003</v>
      </c>
      <c r="F45" s="49">
        <v>33.700000000000003</v>
      </c>
      <c r="G45" s="49">
        <v>9.9</v>
      </c>
      <c r="H45" s="49"/>
    </row>
    <row r="46" spans="2:14" ht="15" x14ac:dyDescent="0.25">
      <c r="B46" s="32" t="s">
        <v>125</v>
      </c>
      <c r="C46" s="62" t="s">
        <v>166</v>
      </c>
      <c r="D46" s="40" t="s">
        <v>167</v>
      </c>
      <c r="E46" s="42">
        <f t="shared" si="0"/>
        <v>70.599999999999994</v>
      </c>
      <c r="F46" s="49">
        <v>26.3</v>
      </c>
      <c r="G46" s="49"/>
      <c r="H46" s="49">
        <v>44.3</v>
      </c>
    </row>
    <row r="47" spans="2:14" ht="14.25" x14ac:dyDescent="0.2">
      <c r="B47" s="32"/>
      <c r="C47" s="63" t="s">
        <v>168</v>
      </c>
      <c r="D47" s="64"/>
      <c r="E47" s="38">
        <f t="shared" si="0"/>
        <v>5732.800000000002</v>
      </c>
      <c r="F47" s="39">
        <f>F48+F92+F91+F97</f>
        <v>5382.7000000000016</v>
      </c>
      <c r="G47" s="39">
        <f>G48+G92+G91+G97</f>
        <v>1833.7</v>
      </c>
      <c r="H47" s="39">
        <f>H48+H92+H91+H97</f>
        <v>350.1</v>
      </c>
    </row>
    <row r="48" spans="2:14" ht="15" x14ac:dyDescent="0.25">
      <c r="B48" s="32"/>
      <c r="C48" s="45" t="s">
        <v>114</v>
      </c>
      <c r="D48" s="56" t="s">
        <v>112</v>
      </c>
      <c r="E48" s="42">
        <f>F48+H48</f>
        <v>4599.300000000002</v>
      </c>
      <c r="F48" s="54">
        <f>F49+F58+F71+F81+F82+F67+F68+F69+F78+F70</f>
        <v>4478.2000000000016</v>
      </c>
      <c r="G48" s="54">
        <f>G49+G58+G71+G81+G82+G67+G68+G69+G91+G78+G70</f>
        <v>1281.7</v>
      </c>
      <c r="H48" s="54">
        <f>H49+H58+H71+H81+H82+H67+H68+H69+H91+H78+H70</f>
        <v>121.1</v>
      </c>
    </row>
    <row r="49" spans="2:8" ht="15" x14ac:dyDescent="0.25">
      <c r="B49" s="107" t="s">
        <v>125</v>
      </c>
      <c r="C49" s="52" t="s">
        <v>169</v>
      </c>
      <c r="D49" s="65" t="s">
        <v>112</v>
      </c>
      <c r="E49" s="46">
        <f t="shared" si="0"/>
        <v>1313.2</v>
      </c>
      <c r="F49" s="54">
        <f>F50+F51+F52+F53+F54+F55+F56+F57</f>
        <v>1276.3</v>
      </c>
      <c r="G49" s="54">
        <f>G50+G51+G52+G53+G54+G55+G56+G57</f>
        <v>821.5</v>
      </c>
      <c r="H49" s="54">
        <f>H50+H51+H52+H53+H54+H55+H56+H57</f>
        <v>36.9</v>
      </c>
    </row>
    <row r="50" spans="2:8" ht="15" x14ac:dyDescent="0.25">
      <c r="B50" s="32" t="s">
        <v>170</v>
      </c>
      <c r="C50" s="41" t="s">
        <v>171</v>
      </c>
      <c r="D50" s="56" t="s">
        <v>112</v>
      </c>
      <c r="E50" s="42">
        <f t="shared" si="0"/>
        <v>206</v>
      </c>
      <c r="F50" s="49">
        <v>196.8</v>
      </c>
      <c r="G50" s="49">
        <v>129.1</v>
      </c>
      <c r="H50" s="49">
        <v>9.1999999999999993</v>
      </c>
    </row>
    <row r="51" spans="2:8" ht="15" x14ac:dyDescent="0.25">
      <c r="B51" s="32" t="s">
        <v>172</v>
      </c>
      <c r="C51" s="41" t="s">
        <v>173</v>
      </c>
      <c r="D51" s="40" t="s">
        <v>112</v>
      </c>
      <c r="E51" s="42">
        <f t="shared" si="0"/>
        <v>119.7</v>
      </c>
      <c r="F51" s="49">
        <v>119.7</v>
      </c>
      <c r="G51" s="49">
        <v>75.900000000000006</v>
      </c>
      <c r="H51" s="49"/>
    </row>
    <row r="52" spans="2:8" ht="15" x14ac:dyDescent="0.25">
      <c r="B52" s="32" t="s">
        <v>174</v>
      </c>
      <c r="C52" s="41" t="s">
        <v>175</v>
      </c>
      <c r="D52" s="56" t="s">
        <v>112</v>
      </c>
      <c r="E52" s="42">
        <f t="shared" si="0"/>
        <v>114.89999999999999</v>
      </c>
      <c r="F52" s="49">
        <v>105.6</v>
      </c>
      <c r="G52" s="49">
        <v>64.900000000000006</v>
      </c>
      <c r="H52" s="49">
        <v>9.3000000000000007</v>
      </c>
    </row>
    <row r="53" spans="2:8" ht="15" x14ac:dyDescent="0.25">
      <c r="B53" s="32" t="s">
        <v>176</v>
      </c>
      <c r="C53" s="41" t="s">
        <v>177</v>
      </c>
      <c r="D53" s="40" t="s">
        <v>112</v>
      </c>
      <c r="E53" s="42">
        <f t="shared" si="0"/>
        <v>234.5</v>
      </c>
      <c r="F53" s="49">
        <v>234.5</v>
      </c>
      <c r="G53" s="49">
        <v>146.6</v>
      </c>
      <c r="H53" s="49"/>
    </row>
    <row r="54" spans="2:8" ht="15" x14ac:dyDescent="0.25">
      <c r="B54" s="32" t="s">
        <v>178</v>
      </c>
      <c r="C54" s="41" t="s">
        <v>179</v>
      </c>
      <c r="D54" s="56" t="s">
        <v>112</v>
      </c>
      <c r="E54" s="42">
        <f t="shared" si="0"/>
        <v>115.7</v>
      </c>
      <c r="F54" s="49">
        <v>115.7</v>
      </c>
      <c r="G54" s="49">
        <v>72</v>
      </c>
      <c r="H54" s="49"/>
    </row>
    <row r="55" spans="2:8" ht="15" x14ac:dyDescent="0.25">
      <c r="B55" s="32" t="s">
        <v>180</v>
      </c>
      <c r="C55" s="41" t="s">
        <v>181</v>
      </c>
      <c r="D55" s="40" t="s">
        <v>112</v>
      </c>
      <c r="E55" s="42">
        <f t="shared" si="0"/>
        <v>151.39999999999998</v>
      </c>
      <c r="F55" s="40">
        <v>142.19999999999999</v>
      </c>
      <c r="G55" s="49">
        <v>96.8</v>
      </c>
      <c r="H55" s="49">
        <v>9.1999999999999993</v>
      </c>
    </row>
    <row r="56" spans="2:8" ht="15" x14ac:dyDescent="0.25">
      <c r="B56" s="32" t="s">
        <v>182</v>
      </c>
      <c r="C56" s="41" t="s">
        <v>183</v>
      </c>
      <c r="D56" s="56" t="s">
        <v>112</v>
      </c>
      <c r="E56" s="42">
        <f t="shared" si="0"/>
        <v>146.89999999999998</v>
      </c>
      <c r="F56" s="49">
        <v>137.69999999999999</v>
      </c>
      <c r="G56" s="49">
        <v>88.7</v>
      </c>
      <c r="H56" s="49">
        <v>9.1999999999999993</v>
      </c>
    </row>
    <row r="57" spans="2:8" ht="15" x14ac:dyDescent="0.25">
      <c r="B57" s="32" t="s">
        <v>184</v>
      </c>
      <c r="C57" s="41" t="s">
        <v>185</v>
      </c>
      <c r="D57" s="40" t="s">
        <v>112</v>
      </c>
      <c r="E57" s="42">
        <f t="shared" si="0"/>
        <v>224.1</v>
      </c>
      <c r="F57" s="49">
        <v>224.1</v>
      </c>
      <c r="G57" s="49">
        <v>147.5</v>
      </c>
      <c r="H57" s="49"/>
    </row>
    <row r="58" spans="2:8" ht="15" x14ac:dyDescent="0.25">
      <c r="B58" s="107" t="s">
        <v>186</v>
      </c>
      <c r="C58" s="52" t="s">
        <v>187</v>
      </c>
      <c r="D58" s="56" t="s">
        <v>112</v>
      </c>
      <c r="E58" s="46">
        <f t="shared" si="0"/>
        <v>2774.5</v>
      </c>
      <c r="F58" s="54">
        <f>F59+F60+F61+F62+F63+F64+F65+F66</f>
        <v>2736.8</v>
      </c>
      <c r="G58" s="54">
        <f>G59+G60+G61+G62+G63+G64+G65+G66</f>
        <v>460.2</v>
      </c>
      <c r="H58" s="54">
        <f>H59+H60+H61+H62+H63+H64+H65+H66</f>
        <v>37.699999999999996</v>
      </c>
    </row>
    <row r="59" spans="2:8" ht="15" x14ac:dyDescent="0.25">
      <c r="B59" s="32" t="s">
        <v>188</v>
      </c>
      <c r="C59" s="41" t="s">
        <v>171</v>
      </c>
      <c r="D59" s="40" t="s">
        <v>112</v>
      </c>
      <c r="E59" s="42">
        <f t="shared" si="0"/>
        <v>214.5</v>
      </c>
      <c r="F59" s="49">
        <v>214.5</v>
      </c>
      <c r="G59" s="49">
        <v>97.1</v>
      </c>
      <c r="H59" s="49"/>
    </row>
    <row r="60" spans="2:8" ht="15" x14ac:dyDescent="0.25">
      <c r="B60" s="32" t="s">
        <v>189</v>
      </c>
      <c r="C60" s="41" t="s">
        <v>173</v>
      </c>
      <c r="D60" s="56" t="s">
        <v>112</v>
      </c>
      <c r="E60" s="42">
        <f t="shared" si="0"/>
        <v>98.1</v>
      </c>
      <c r="F60" s="49">
        <v>98.1</v>
      </c>
      <c r="G60" s="49">
        <v>48.7</v>
      </c>
      <c r="H60" s="49"/>
    </row>
    <row r="61" spans="2:8" ht="15" x14ac:dyDescent="0.25">
      <c r="B61" s="32" t="s">
        <v>190</v>
      </c>
      <c r="C61" s="41" t="s">
        <v>175</v>
      </c>
      <c r="D61" s="40" t="s">
        <v>112</v>
      </c>
      <c r="E61" s="42">
        <f t="shared" si="0"/>
        <v>116.80000000000001</v>
      </c>
      <c r="F61" s="49">
        <v>99.9</v>
      </c>
      <c r="G61" s="49">
        <v>48.4</v>
      </c>
      <c r="H61" s="49">
        <v>16.899999999999999</v>
      </c>
    </row>
    <row r="62" spans="2:8" ht="15" x14ac:dyDescent="0.25">
      <c r="B62" s="32" t="s">
        <v>191</v>
      </c>
      <c r="C62" s="41" t="s">
        <v>177</v>
      </c>
      <c r="D62" s="56" t="s">
        <v>112</v>
      </c>
      <c r="E62" s="42">
        <f t="shared" si="0"/>
        <v>179.4</v>
      </c>
      <c r="F62" s="49">
        <v>169.5</v>
      </c>
      <c r="G62" s="49">
        <v>62.6</v>
      </c>
      <c r="H62" s="49">
        <v>9.9</v>
      </c>
    </row>
    <row r="63" spans="2:8" ht="15" x14ac:dyDescent="0.25">
      <c r="B63" s="32" t="s">
        <v>192</v>
      </c>
      <c r="C63" s="41" t="s">
        <v>179</v>
      </c>
      <c r="D63" s="40" t="s">
        <v>112</v>
      </c>
      <c r="E63" s="42">
        <f t="shared" si="0"/>
        <v>91.2</v>
      </c>
      <c r="F63" s="49">
        <v>88.9</v>
      </c>
      <c r="G63" s="49">
        <v>41.9</v>
      </c>
      <c r="H63" s="49">
        <v>2.2999999999999998</v>
      </c>
    </row>
    <row r="64" spans="2:8" ht="15" x14ac:dyDescent="0.25">
      <c r="B64" s="32" t="s">
        <v>193</v>
      </c>
      <c r="C64" s="41" t="s">
        <v>181</v>
      </c>
      <c r="D64" s="56" t="s">
        <v>112</v>
      </c>
      <c r="E64" s="42">
        <f t="shared" si="0"/>
        <v>106.6</v>
      </c>
      <c r="F64" s="49">
        <v>100.6</v>
      </c>
      <c r="G64" s="49">
        <v>41.8</v>
      </c>
      <c r="H64" s="49">
        <v>6</v>
      </c>
    </row>
    <row r="65" spans="2:8" ht="15" x14ac:dyDescent="0.25">
      <c r="B65" s="32" t="s">
        <v>194</v>
      </c>
      <c r="C65" s="41" t="s">
        <v>183</v>
      </c>
      <c r="D65" s="40" t="s">
        <v>112</v>
      </c>
      <c r="E65" s="42">
        <f t="shared" si="0"/>
        <v>217.9</v>
      </c>
      <c r="F65" s="49">
        <v>215.3</v>
      </c>
      <c r="G65" s="49">
        <v>119.7</v>
      </c>
      <c r="H65" s="49">
        <v>2.6</v>
      </c>
    </row>
    <row r="66" spans="2:8" ht="15" x14ac:dyDescent="0.25">
      <c r="B66" s="32" t="s">
        <v>195</v>
      </c>
      <c r="C66" s="41" t="s">
        <v>185</v>
      </c>
      <c r="D66" s="56" t="s">
        <v>112</v>
      </c>
      <c r="E66" s="42">
        <f t="shared" si="0"/>
        <v>1750</v>
      </c>
      <c r="F66" s="49">
        <v>1750</v>
      </c>
      <c r="G66" s="49"/>
      <c r="H66" s="49"/>
    </row>
    <row r="67" spans="2:8" ht="15" x14ac:dyDescent="0.25">
      <c r="B67" s="107" t="s">
        <v>186</v>
      </c>
      <c r="C67" s="52" t="s">
        <v>196</v>
      </c>
      <c r="D67" s="40" t="s">
        <v>112</v>
      </c>
      <c r="E67" s="42">
        <f t="shared" si="0"/>
        <v>250</v>
      </c>
      <c r="F67" s="49">
        <v>250</v>
      </c>
      <c r="G67" s="49"/>
      <c r="H67" s="49"/>
    </row>
    <row r="68" spans="2:8" ht="30" x14ac:dyDescent="0.25">
      <c r="B68" s="107" t="s">
        <v>197</v>
      </c>
      <c r="C68" s="52" t="s">
        <v>198</v>
      </c>
      <c r="D68" s="56" t="s">
        <v>112</v>
      </c>
      <c r="E68" s="42">
        <f t="shared" si="0"/>
        <v>81.099999999999994</v>
      </c>
      <c r="F68" s="49">
        <v>81.099999999999994</v>
      </c>
      <c r="G68" s="49"/>
      <c r="H68" s="49"/>
    </row>
    <row r="69" spans="2:8" ht="15" customHeight="1" x14ac:dyDescent="0.25">
      <c r="B69" s="107" t="s">
        <v>199</v>
      </c>
      <c r="C69" s="52" t="s">
        <v>200</v>
      </c>
      <c r="D69" s="40" t="s">
        <v>112</v>
      </c>
      <c r="E69" s="42">
        <f t="shared" si="0"/>
        <v>50</v>
      </c>
      <c r="F69" s="49">
        <v>50</v>
      </c>
      <c r="G69" s="49"/>
      <c r="H69" s="49"/>
    </row>
    <row r="70" spans="2:8" ht="15" x14ac:dyDescent="0.25">
      <c r="B70" s="107" t="s">
        <v>201</v>
      </c>
      <c r="C70" s="52" t="s">
        <v>202</v>
      </c>
      <c r="D70" s="40" t="s">
        <v>112</v>
      </c>
      <c r="E70" s="42">
        <f t="shared" si="0"/>
        <v>46.5</v>
      </c>
      <c r="F70" s="49"/>
      <c r="G70" s="49"/>
      <c r="H70" s="49">
        <v>46.5</v>
      </c>
    </row>
    <row r="71" spans="2:8" ht="30" x14ac:dyDescent="0.25">
      <c r="B71" s="107" t="s">
        <v>203</v>
      </c>
      <c r="C71" s="52" t="s">
        <v>204</v>
      </c>
      <c r="D71" s="56" t="s">
        <v>112</v>
      </c>
      <c r="E71" s="46">
        <f t="shared" si="0"/>
        <v>24.9</v>
      </c>
      <c r="F71" s="54">
        <f>F72+F74+F75+F77+F73+F76</f>
        <v>24.9</v>
      </c>
      <c r="G71" s="54">
        <f>G72+G74+G75+G77+G73</f>
        <v>0</v>
      </c>
      <c r="H71" s="54">
        <f>H72+H74+H75+H77+H73</f>
        <v>0</v>
      </c>
    </row>
    <row r="72" spans="2:8" ht="15" x14ac:dyDescent="0.25">
      <c r="B72" s="32" t="s">
        <v>205</v>
      </c>
      <c r="C72" s="41" t="s">
        <v>171</v>
      </c>
      <c r="D72" s="40" t="s">
        <v>112</v>
      </c>
      <c r="E72" s="42">
        <f t="shared" si="0"/>
        <v>5</v>
      </c>
      <c r="F72" s="49">
        <v>5</v>
      </c>
      <c r="G72" s="49"/>
      <c r="H72" s="49"/>
    </row>
    <row r="73" spans="2:8" ht="15" x14ac:dyDescent="0.25">
      <c r="B73" s="32" t="s">
        <v>206</v>
      </c>
      <c r="C73" s="41" t="s">
        <v>173</v>
      </c>
      <c r="D73" s="56" t="s">
        <v>112</v>
      </c>
      <c r="E73" s="42">
        <f t="shared" si="0"/>
        <v>4.9000000000000004</v>
      </c>
      <c r="F73" s="49">
        <v>4.9000000000000004</v>
      </c>
      <c r="G73" s="49"/>
      <c r="H73" s="49"/>
    </row>
    <row r="74" spans="2:8" ht="15" x14ac:dyDescent="0.25">
      <c r="B74" s="32" t="s">
        <v>207</v>
      </c>
      <c r="C74" s="41" t="s">
        <v>177</v>
      </c>
      <c r="D74" s="40" t="s">
        <v>112</v>
      </c>
      <c r="E74" s="42">
        <f t="shared" si="0"/>
        <v>4</v>
      </c>
      <c r="F74" s="49">
        <v>4</v>
      </c>
      <c r="G74" s="49"/>
      <c r="H74" s="49"/>
    </row>
    <row r="75" spans="2:8" ht="15" x14ac:dyDescent="0.25">
      <c r="B75" s="32" t="s">
        <v>208</v>
      </c>
      <c r="C75" s="41" t="s">
        <v>181</v>
      </c>
      <c r="D75" s="56" t="s">
        <v>112</v>
      </c>
      <c r="E75" s="42">
        <f t="shared" si="0"/>
        <v>3</v>
      </c>
      <c r="F75" s="49">
        <v>3</v>
      </c>
      <c r="G75" s="49"/>
      <c r="H75" s="49"/>
    </row>
    <row r="76" spans="2:8" ht="15" x14ac:dyDescent="0.25">
      <c r="B76" s="32" t="s">
        <v>209</v>
      </c>
      <c r="C76" s="41" t="s">
        <v>183</v>
      </c>
      <c r="D76" s="56" t="s">
        <v>112</v>
      </c>
      <c r="E76" s="42">
        <f t="shared" si="0"/>
        <v>2</v>
      </c>
      <c r="F76" s="49">
        <v>2</v>
      </c>
      <c r="G76" s="49"/>
      <c r="H76" s="49"/>
    </row>
    <row r="77" spans="2:8" ht="15" x14ac:dyDescent="0.25">
      <c r="B77" s="32" t="s">
        <v>210</v>
      </c>
      <c r="C77" s="41" t="s">
        <v>185</v>
      </c>
      <c r="D77" s="40" t="s">
        <v>112</v>
      </c>
      <c r="E77" s="42">
        <f t="shared" si="0"/>
        <v>6</v>
      </c>
      <c r="F77" s="49">
        <v>6</v>
      </c>
      <c r="G77" s="49"/>
      <c r="H77" s="49"/>
    </row>
    <row r="78" spans="2:8" ht="30" x14ac:dyDescent="0.25">
      <c r="B78" s="32" t="s">
        <v>211</v>
      </c>
      <c r="C78" s="52" t="s">
        <v>212</v>
      </c>
      <c r="D78" s="56" t="s">
        <v>112</v>
      </c>
      <c r="E78" s="42">
        <f t="shared" si="0"/>
        <v>34.799999999999997</v>
      </c>
      <c r="F78" s="49">
        <f>F79+F80</f>
        <v>34.799999999999997</v>
      </c>
      <c r="G78" s="49">
        <f>G79+G80</f>
        <v>0</v>
      </c>
      <c r="H78" s="49">
        <f>H79+H80</f>
        <v>0</v>
      </c>
    </row>
    <row r="79" spans="2:8" ht="15" x14ac:dyDescent="0.25">
      <c r="B79" s="32" t="s">
        <v>213</v>
      </c>
      <c r="C79" s="41" t="s">
        <v>171</v>
      </c>
      <c r="D79" s="40" t="s">
        <v>112</v>
      </c>
      <c r="E79" s="42">
        <f t="shared" si="0"/>
        <v>19.8</v>
      </c>
      <c r="F79" s="49">
        <v>19.8</v>
      </c>
      <c r="G79" s="49"/>
      <c r="H79" s="49"/>
    </row>
    <row r="80" spans="2:8" ht="15" x14ac:dyDescent="0.25">
      <c r="B80" s="32" t="s">
        <v>214</v>
      </c>
      <c r="C80" s="41" t="s">
        <v>185</v>
      </c>
      <c r="D80" s="56" t="s">
        <v>112</v>
      </c>
      <c r="E80" s="42">
        <f t="shared" si="0"/>
        <v>15</v>
      </c>
      <c r="F80" s="49">
        <v>15</v>
      </c>
      <c r="G80" s="49"/>
      <c r="H80" s="49"/>
    </row>
    <row r="81" spans="2:8" ht="15" x14ac:dyDescent="0.25">
      <c r="B81" s="107" t="s">
        <v>215</v>
      </c>
      <c r="C81" s="52" t="s">
        <v>216</v>
      </c>
      <c r="D81" s="56" t="s">
        <v>112</v>
      </c>
      <c r="E81" s="46">
        <f t="shared" si="0"/>
        <v>17.3</v>
      </c>
      <c r="F81" s="54">
        <v>17.3</v>
      </c>
      <c r="G81" s="54"/>
      <c r="H81" s="54"/>
    </row>
    <row r="82" spans="2:8" ht="30" x14ac:dyDescent="0.25">
      <c r="B82" s="107" t="s">
        <v>217</v>
      </c>
      <c r="C82" s="52" t="s">
        <v>218</v>
      </c>
      <c r="D82" s="40" t="s">
        <v>112</v>
      </c>
      <c r="E82" s="46">
        <f t="shared" si="0"/>
        <v>7.0000000000000009</v>
      </c>
      <c r="F82" s="54">
        <f>F83+F84+F85+F86+F87+F88+F89+F90</f>
        <v>7.0000000000000009</v>
      </c>
      <c r="G82" s="54">
        <f>G83+G84+G85+G86+G87+G88+G89+G90</f>
        <v>0</v>
      </c>
      <c r="H82" s="54">
        <f>H83+H84+H85+H86+H87+H88+H89+H90</f>
        <v>0</v>
      </c>
    </row>
    <row r="83" spans="2:8" ht="15" x14ac:dyDescent="0.25">
      <c r="B83" s="32" t="s">
        <v>219</v>
      </c>
      <c r="C83" s="41" t="s">
        <v>171</v>
      </c>
      <c r="D83" s="56" t="s">
        <v>112</v>
      </c>
      <c r="E83" s="42">
        <f t="shared" si="0"/>
        <v>0.9</v>
      </c>
      <c r="F83" s="49">
        <v>0.9</v>
      </c>
      <c r="G83" s="49"/>
      <c r="H83" s="49"/>
    </row>
    <row r="84" spans="2:8" ht="15" x14ac:dyDescent="0.25">
      <c r="B84" s="32" t="s">
        <v>220</v>
      </c>
      <c r="C84" s="41" t="s">
        <v>173</v>
      </c>
      <c r="D84" s="40" t="s">
        <v>112</v>
      </c>
      <c r="E84" s="42">
        <f t="shared" si="0"/>
        <v>0.9</v>
      </c>
      <c r="F84" s="49">
        <v>0.9</v>
      </c>
      <c r="G84" s="49"/>
      <c r="H84" s="49"/>
    </row>
    <row r="85" spans="2:8" ht="15" x14ac:dyDescent="0.25">
      <c r="B85" s="32" t="s">
        <v>221</v>
      </c>
      <c r="C85" s="41" t="s">
        <v>175</v>
      </c>
      <c r="D85" s="56" t="s">
        <v>112</v>
      </c>
      <c r="E85" s="42">
        <f t="shared" ref="E85:E148" si="1">F85+H85</f>
        <v>0.1</v>
      </c>
      <c r="F85" s="49">
        <v>0.1</v>
      </c>
      <c r="G85" s="49"/>
      <c r="H85" s="49"/>
    </row>
    <row r="86" spans="2:8" ht="15" x14ac:dyDescent="0.25">
      <c r="B86" s="32" t="s">
        <v>222</v>
      </c>
      <c r="C86" s="41" t="s">
        <v>177</v>
      </c>
      <c r="D86" s="40" t="s">
        <v>112</v>
      </c>
      <c r="E86" s="42">
        <f t="shared" si="1"/>
        <v>1</v>
      </c>
      <c r="F86" s="49">
        <v>1</v>
      </c>
      <c r="G86" s="49"/>
      <c r="H86" s="49"/>
    </row>
    <row r="87" spans="2:8" ht="15" x14ac:dyDescent="0.25">
      <c r="B87" s="32" t="s">
        <v>223</v>
      </c>
      <c r="C87" s="41" t="s">
        <v>179</v>
      </c>
      <c r="D87" s="56" t="s">
        <v>112</v>
      </c>
      <c r="E87" s="42">
        <f t="shared" si="1"/>
        <v>1</v>
      </c>
      <c r="F87" s="49">
        <v>1</v>
      </c>
      <c r="G87" s="49"/>
      <c r="H87" s="49"/>
    </row>
    <row r="88" spans="2:8" ht="15" x14ac:dyDescent="0.25">
      <c r="B88" s="32" t="s">
        <v>224</v>
      </c>
      <c r="C88" s="41" t="s">
        <v>181</v>
      </c>
      <c r="D88" s="40" t="s">
        <v>112</v>
      </c>
      <c r="E88" s="42">
        <f t="shared" si="1"/>
        <v>0.4</v>
      </c>
      <c r="F88" s="49">
        <v>0.4</v>
      </c>
      <c r="G88" s="49"/>
      <c r="H88" s="49"/>
    </row>
    <row r="89" spans="2:8" ht="15" x14ac:dyDescent="0.25">
      <c r="B89" s="32" t="s">
        <v>225</v>
      </c>
      <c r="C89" s="41" t="s">
        <v>183</v>
      </c>
      <c r="D89" s="56" t="s">
        <v>112</v>
      </c>
      <c r="E89" s="42">
        <f t="shared" si="1"/>
        <v>0.7</v>
      </c>
      <c r="F89" s="49">
        <v>0.7</v>
      </c>
      <c r="G89" s="49"/>
      <c r="H89" s="49"/>
    </row>
    <row r="90" spans="2:8" ht="15" x14ac:dyDescent="0.25">
      <c r="B90" s="32" t="s">
        <v>226</v>
      </c>
      <c r="C90" s="41" t="s">
        <v>185</v>
      </c>
      <c r="D90" s="40" t="s">
        <v>112</v>
      </c>
      <c r="E90" s="42">
        <f t="shared" si="1"/>
        <v>2</v>
      </c>
      <c r="F90" s="49">
        <v>2</v>
      </c>
      <c r="G90" s="49"/>
      <c r="H90" s="49"/>
    </row>
    <row r="91" spans="2:8" ht="30" x14ac:dyDescent="0.25">
      <c r="B91" s="32" t="s">
        <v>227</v>
      </c>
      <c r="C91" s="41" t="s">
        <v>228</v>
      </c>
      <c r="D91" s="40" t="s">
        <v>167</v>
      </c>
      <c r="E91" s="50">
        <f t="shared" si="1"/>
        <v>147.30000000000001</v>
      </c>
      <c r="F91" s="49">
        <v>147.30000000000001</v>
      </c>
      <c r="G91" s="49"/>
      <c r="H91" s="49"/>
    </row>
    <row r="92" spans="2:8" ht="45" x14ac:dyDescent="0.25">
      <c r="B92" s="32" t="s">
        <v>229</v>
      </c>
      <c r="C92" s="52" t="s">
        <v>230</v>
      </c>
      <c r="D92" s="53" t="s">
        <v>142</v>
      </c>
      <c r="E92" s="50">
        <f t="shared" si="1"/>
        <v>757.2</v>
      </c>
      <c r="F92" s="54">
        <f>F93+F94+F95+F96</f>
        <v>757.2</v>
      </c>
      <c r="G92" s="54">
        <f>G93+G94+G95+G96</f>
        <v>552</v>
      </c>
      <c r="H92" s="54">
        <f>H93+H94+H95+H96</f>
        <v>0</v>
      </c>
    </row>
    <row r="93" spans="2:8" ht="15" x14ac:dyDescent="0.25">
      <c r="B93" s="32" t="s">
        <v>231</v>
      </c>
      <c r="C93" s="41" t="s">
        <v>171</v>
      </c>
      <c r="D93" s="56" t="s">
        <v>142</v>
      </c>
      <c r="E93" s="42">
        <f t="shared" si="1"/>
        <v>191.9</v>
      </c>
      <c r="F93" s="49">
        <v>191.9</v>
      </c>
      <c r="G93" s="49">
        <v>140.5</v>
      </c>
      <c r="H93" s="49"/>
    </row>
    <row r="94" spans="2:8" ht="15" x14ac:dyDescent="0.25">
      <c r="B94" s="32" t="s">
        <v>232</v>
      </c>
      <c r="C94" s="41" t="s">
        <v>175</v>
      </c>
      <c r="D94" s="56" t="s">
        <v>142</v>
      </c>
      <c r="E94" s="42">
        <f t="shared" si="1"/>
        <v>189.3</v>
      </c>
      <c r="F94" s="49">
        <v>189.3</v>
      </c>
      <c r="G94" s="49">
        <v>138</v>
      </c>
      <c r="H94" s="49"/>
    </row>
    <row r="95" spans="2:8" ht="15" x14ac:dyDescent="0.25">
      <c r="B95" s="32" t="s">
        <v>233</v>
      </c>
      <c r="C95" s="41" t="s">
        <v>181</v>
      </c>
      <c r="D95" s="56" t="s">
        <v>142</v>
      </c>
      <c r="E95" s="42">
        <f t="shared" si="1"/>
        <v>185.8</v>
      </c>
      <c r="F95" s="49">
        <v>185.8</v>
      </c>
      <c r="G95" s="49">
        <v>135.5</v>
      </c>
      <c r="H95" s="49"/>
    </row>
    <row r="96" spans="2:8" ht="15" x14ac:dyDescent="0.25">
      <c r="B96" s="32" t="s">
        <v>234</v>
      </c>
      <c r="C96" s="41" t="s">
        <v>183</v>
      </c>
      <c r="D96" s="56" t="s">
        <v>142</v>
      </c>
      <c r="E96" s="42">
        <f t="shared" si="1"/>
        <v>190.2</v>
      </c>
      <c r="F96" s="49">
        <v>190.2</v>
      </c>
      <c r="G96" s="49">
        <v>138</v>
      </c>
      <c r="H96" s="49"/>
    </row>
    <row r="97" spans="2:8" ht="15" x14ac:dyDescent="0.25">
      <c r="B97" s="32" t="s">
        <v>227</v>
      </c>
      <c r="C97" s="41" t="s">
        <v>235</v>
      </c>
      <c r="D97" s="56" t="s">
        <v>236</v>
      </c>
      <c r="E97" s="42">
        <f t="shared" si="1"/>
        <v>229</v>
      </c>
      <c r="F97" s="49"/>
      <c r="G97" s="49"/>
      <c r="H97" s="49">
        <v>229</v>
      </c>
    </row>
    <row r="98" spans="2:8" ht="15" x14ac:dyDescent="0.25">
      <c r="B98" s="108"/>
      <c r="C98" s="63" t="s">
        <v>237</v>
      </c>
      <c r="D98" s="64"/>
      <c r="E98" s="38">
        <f t="shared" si="1"/>
        <v>1244.5999999999999</v>
      </c>
      <c r="F98" s="67">
        <f>F99+F100</f>
        <v>1244.5999999999999</v>
      </c>
      <c r="G98" s="67">
        <f>G99+G100</f>
        <v>306.39999999999998</v>
      </c>
      <c r="H98" s="67">
        <f>H99+H100</f>
        <v>0</v>
      </c>
    </row>
    <row r="99" spans="2:8" ht="15" x14ac:dyDescent="0.25">
      <c r="B99" s="32" t="s">
        <v>238</v>
      </c>
      <c r="C99" s="60" t="s">
        <v>239</v>
      </c>
      <c r="D99" s="40" t="s">
        <v>112</v>
      </c>
      <c r="E99" s="42">
        <f t="shared" si="1"/>
        <v>15</v>
      </c>
      <c r="F99" s="49">
        <v>15</v>
      </c>
      <c r="G99" s="49"/>
      <c r="H99" s="49"/>
    </row>
    <row r="100" spans="2:8" ht="30" x14ac:dyDescent="0.25">
      <c r="B100" s="108"/>
      <c r="C100" s="68" t="s">
        <v>141</v>
      </c>
      <c r="D100" s="53" t="s">
        <v>142</v>
      </c>
      <c r="E100" s="46">
        <f t="shared" si="1"/>
        <v>1229.5999999999999</v>
      </c>
      <c r="F100" s="54">
        <f>F101+F102+F103</f>
        <v>1229.5999999999999</v>
      </c>
      <c r="G100" s="54">
        <f>G101+G102+G103</f>
        <v>306.39999999999998</v>
      </c>
      <c r="H100" s="54">
        <f>H101+H102+H103</f>
        <v>0</v>
      </c>
    </row>
    <row r="101" spans="2:8" ht="15" x14ac:dyDescent="0.25">
      <c r="B101" s="32" t="s">
        <v>240</v>
      </c>
      <c r="C101" s="60" t="s">
        <v>241</v>
      </c>
      <c r="D101" s="40" t="s">
        <v>142</v>
      </c>
      <c r="E101" s="42">
        <f t="shared" si="1"/>
        <v>496.6</v>
      </c>
      <c r="F101" s="49">
        <v>496.6</v>
      </c>
      <c r="G101" s="49">
        <v>304.89999999999998</v>
      </c>
      <c r="H101" s="49"/>
    </row>
    <row r="102" spans="2:8" ht="15" x14ac:dyDescent="0.25">
      <c r="B102" s="32" t="s">
        <v>242</v>
      </c>
      <c r="C102" s="60" t="s">
        <v>243</v>
      </c>
      <c r="D102" s="40" t="s">
        <v>142</v>
      </c>
      <c r="E102" s="42">
        <f t="shared" si="1"/>
        <v>731</v>
      </c>
      <c r="F102" s="49">
        <v>731</v>
      </c>
      <c r="G102" s="49"/>
      <c r="H102" s="49"/>
    </row>
    <row r="103" spans="2:8" ht="30" x14ac:dyDescent="0.25">
      <c r="B103" s="32" t="s">
        <v>244</v>
      </c>
      <c r="C103" s="60" t="s">
        <v>245</v>
      </c>
      <c r="D103" s="40" t="s">
        <v>142</v>
      </c>
      <c r="E103" s="42">
        <f t="shared" si="1"/>
        <v>2</v>
      </c>
      <c r="F103" s="69">
        <v>2</v>
      </c>
      <c r="G103" s="69">
        <v>1.5</v>
      </c>
      <c r="H103" s="70"/>
    </row>
    <row r="104" spans="2:8" ht="19.149999999999999" customHeight="1" x14ac:dyDescent="0.2">
      <c r="B104" s="32"/>
      <c r="C104" s="71" t="s">
        <v>246</v>
      </c>
      <c r="D104" s="72"/>
      <c r="E104" s="38">
        <f t="shared" si="1"/>
        <v>6354.4000000000005</v>
      </c>
      <c r="F104" s="70">
        <f>F105+F124+F135</f>
        <v>989.7</v>
      </c>
      <c r="G104" s="70">
        <f>G105+G124+G135</f>
        <v>32.6</v>
      </c>
      <c r="H104" s="70">
        <f>H105+H124+H135</f>
        <v>5364.7000000000007</v>
      </c>
    </row>
    <row r="105" spans="2:8" ht="15" x14ac:dyDescent="0.25">
      <c r="B105" s="32"/>
      <c r="C105" s="45" t="s">
        <v>114</v>
      </c>
      <c r="D105" s="73" t="s">
        <v>112</v>
      </c>
      <c r="E105" s="46">
        <f t="shared" si="1"/>
        <v>2688.7000000000003</v>
      </c>
      <c r="F105" s="74">
        <f>F106+F107+F108+F109+F110+F111+F112+F113+F114+F115+F116+F117+F118+F119+F120+F121+F122+F123</f>
        <v>570.30000000000007</v>
      </c>
      <c r="G105" s="74">
        <f>G106+G107+G108+G109+G110+G111+G112+G113+G114+G115+G116+G117+G118+G119+G120+G121+G122+G123</f>
        <v>32.6</v>
      </c>
      <c r="H105" s="74">
        <f>H106+H107+H108+H109+H110+H111+H112+H113+H114+H115+H116+H117+H118+H119+H120+H121+H122+H123</f>
        <v>2118.4</v>
      </c>
    </row>
    <row r="106" spans="2:8" ht="15" x14ac:dyDescent="0.25">
      <c r="B106" s="109" t="s">
        <v>247</v>
      </c>
      <c r="C106" s="59" t="s">
        <v>248</v>
      </c>
      <c r="D106" s="56" t="s">
        <v>112</v>
      </c>
      <c r="E106" s="42">
        <f t="shared" si="1"/>
        <v>223.8</v>
      </c>
      <c r="F106" s="75">
        <v>223.8</v>
      </c>
      <c r="G106" s="75"/>
      <c r="H106" s="49"/>
    </row>
    <row r="107" spans="2:8" ht="30" x14ac:dyDescent="0.25">
      <c r="B107" s="110" t="s">
        <v>249</v>
      </c>
      <c r="C107" s="41" t="s">
        <v>250</v>
      </c>
      <c r="D107" s="56" t="s">
        <v>112</v>
      </c>
      <c r="E107" s="42">
        <f t="shared" si="1"/>
        <v>1420.6000000000001</v>
      </c>
      <c r="F107" s="69">
        <v>159.9</v>
      </c>
      <c r="G107" s="69">
        <v>32.6</v>
      </c>
      <c r="H107" s="43">
        <v>1260.7</v>
      </c>
    </row>
    <row r="108" spans="2:8" ht="15" x14ac:dyDescent="0.25">
      <c r="B108" s="32" t="s">
        <v>251</v>
      </c>
      <c r="C108" s="41" t="s">
        <v>252</v>
      </c>
      <c r="D108" s="56" t="s">
        <v>112</v>
      </c>
      <c r="E108" s="42">
        <f t="shared" si="1"/>
        <v>18</v>
      </c>
      <c r="F108" s="75">
        <v>18</v>
      </c>
      <c r="G108" s="75"/>
      <c r="H108" s="49"/>
    </row>
    <row r="109" spans="2:8" ht="15" x14ac:dyDescent="0.25">
      <c r="B109" s="32" t="s">
        <v>253</v>
      </c>
      <c r="C109" s="76" t="s">
        <v>254</v>
      </c>
      <c r="D109" s="56" t="s">
        <v>112</v>
      </c>
      <c r="E109" s="42">
        <f t="shared" si="1"/>
        <v>50.4</v>
      </c>
      <c r="F109" s="75"/>
      <c r="G109" s="75"/>
      <c r="H109" s="49">
        <v>50.4</v>
      </c>
    </row>
    <row r="110" spans="2:8" ht="15" x14ac:dyDescent="0.25">
      <c r="B110" s="32" t="s">
        <v>255</v>
      </c>
      <c r="C110" s="41" t="s">
        <v>256</v>
      </c>
      <c r="D110" s="56" t="s">
        <v>112</v>
      </c>
      <c r="E110" s="50">
        <f t="shared" si="1"/>
        <v>41</v>
      </c>
      <c r="F110" s="75">
        <v>41</v>
      </c>
      <c r="G110" s="75"/>
      <c r="H110" s="49"/>
    </row>
    <row r="111" spans="2:8" ht="15" x14ac:dyDescent="0.25">
      <c r="B111" s="32" t="s">
        <v>257</v>
      </c>
      <c r="C111" s="41" t="s">
        <v>258</v>
      </c>
      <c r="D111" s="56" t="s">
        <v>112</v>
      </c>
      <c r="E111" s="42">
        <f t="shared" si="1"/>
        <v>25</v>
      </c>
      <c r="F111" s="75">
        <v>25</v>
      </c>
      <c r="G111" s="75"/>
      <c r="H111" s="49"/>
    </row>
    <row r="112" spans="2:8" ht="30" x14ac:dyDescent="0.25">
      <c r="B112" s="32" t="s">
        <v>259</v>
      </c>
      <c r="C112" s="41" t="s">
        <v>260</v>
      </c>
      <c r="D112" s="56" t="s">
        <v>112</v>
      </c>
      <c r="E112" s="42">
        <f t="shared" si="1"/>
        <v>28.9</v>
      </c>
      <c r="F112" s="49">
        <v>24.3</v>
      </c>
      <c r="G112" s="49"/>
      <c r="H112" s="49">
        <v>4.5999999999999996</v>
      </c>
    </row>
    <row r="113" spans="2:8" ht="15" x14ac:dyDescent="0.25">
      <c r="B113" s="32" t="s">
        <v>261</v>
      </c>
      <c r="C113" s="41" t="s">
        <v>262</v>
      </c>
      <c r="D113" s="56" t="s">
        <v>112</v>
      </c>
      <c r="E113" s="42">
        <f t="shared" si="1"/>
        <v>10</v>
      </c>
      <c r="F113" s="75">
        <v>10</v>
      </c>
      <c r="G113" s="75"/>
      <c r="H113" s="49"/>
    </row>
    <row r="114" spans="2:8" ht="15" x14ac:dyDescent="0.25">
      <c r="B114" s="110" t="s">
        <v>263</v>
      </c>
      <c r="C114" s="41" t="s">
        <v>264</v>
      </c>
      <c r="D114" s="56" t="s">
        <v>112</v>
      </c>
      <c r="E114" s="42">
        <f t="shared" si="1"/>
        <v>15</v>
      </c>
      <c r="F114" s="75">
        <v>15</v>
      </c>
      <c r="G114" s="75"/>
      <c r="H114" s="49"/>
    </row>
    <row r="115" spans="2:8" ht="15" x14ac:dyDescent="0.25">
      <c r="B115" s="32" t="s">
        <v>265</v>
      </c>
      <c r="C115" s="41" t="s">
        <v>266</v>
      </c>
      <c r="D115" s="56" t="s">
        <v>112</v>
      </c>
      <c r="E115" s="42">
        <f t="shared" si="1"/>
        <v>19.600000000000001</v>
      </c>
      <c r="F115" s="75">
        <v>19.600000000000001</v>
      </c>
      <c r="G115" s="75"/>
      <c r="H115" s="49"/>
    </row>
    <row r="116" spans="2:8" ht="15" x14ac:dyDescent="0.25">
      <c r="B116" s="32" t="s">
        <v>267</v>
      </c>
      <c r="C116" s="41" t="s">
        <v>268</v>
      </c>
      <c r="D116" s="56" t="s">
        <v>112</v>
      </c>
      <c r="E116" s="42">
        <f t="shared" si="1"/>
        <v>5.7</v>
      </c>
      <c r="F116" s="49">
        <v>5.7</v>
      </c>
      <c r="G116" s="49"/>
      <c r="H116" s="49"/>
    </row>
    <row r="117" spans="2:8" ht="30" x14ac:dyDescent="0.25">
      <c r="B117" s="32" t="s">
        <v>269</v>
      </c>
      <c r="C117" s="41" t="s">
        <v>270</v>
      </c>
      <c r="D117" s="56" t="s">
        <v>112</v>
      </c>
      <c r="E117" s="42">
        <f t="shared" si="1"/>
        <v>26.7</v>
      </c>
      <c r="F117" s="49"/>
      <c r="G117" s="49"/>
      <c r="H117" s="49">
        <v>26.7</v>
      </c>
    </row>
    <row r="118" spans="2:8" ht="15" x14ac:dyDescent="0.25">
      <c r="B118" s="32" t="s">
        <v>271</v>
      </c>
      <c r="C118" s="41" t="s">
        <v>272</v>
      </c>
      <c r="D118" s="56" t="s">
        <v>112</v>
      </c>
      <c r="E118" s="42">
        <f t="shared" si="1"/>
        <v>1.9</v>
      </c>
      <c r="F118" s="49">
        <v>1.9</v>
      </c>
      <c r="G118" s="49"/>
      <c r="H118" s="49"/>
    </row>
    <row r="119" spans="2:8" ht="15" x14ac:dyDescent="0.25">
      <c r="B119" s="32" t="s">
        <v>273</v>
      </c>
      <c r="C119" s="76" t="s">
        <v>274</v>
      </c>
      <c r="D119" s="56" t="s">
        <v>112</v>
      </c>
      <c r="E119" s="42">
        <f t="shared" si="1"/>
        <v>160.4</v>
      </c>
      <c r="F119" s="49"/>
      <c r="G119" s="49"/>
      <c r="H119" s="49">
        <v>160.4</v>
      </c>
    </row>
    <row r="120" spans="2:8" ht="15" x14ac:dyDescent="0.25">
      <c r="B120" s="32" t="s">
        <v>275</v>
      </c>
      <c r="C120" s="41" t="s">
        <v>276</v>
      </c>
      <c r="D120" s="56" t="s">
        <v>112</v>
      </c>
      <c r="E120" s="42">
        <f t="shared" si="1"/>
        <v>2.7</v>
      </c>
      <c r="F120" s="49">
        <v>2.7</v>
      </c>
      <c r="G120" s="49"/>
      <c r="H120" s="49"/>
    </row>
    <row r="121" spans="2:8" ht="30" x14ac:dyDescent="0.25">
      <c r="B121" s="32" t="s">
        <v>277</v>
      </c>
      <c r="C121" s="41" t="s">
        <v>278</v>
      </c>
      <c r="D121" s="56" t="s">
        <v>112</v>
      </c>
      <c r="E121" s="42">
        <f t="shared" si="1"/>
        <v>13.5</v>
      </c>
      <c r="F121" s="49">
        <v>13.5</v>
      </c>
      <c r="G121" s="49"/>
      <c r="H121" s="49"/>
    </row>
    <row r="122" spans="2:8" ht="15" x14ac:dyDescent="0.25">
      <c r="B122" s="32" t="s">
        <v>279</v>
      </c>
      <c r="C122" s="41" t="s">
        <v>280</v>
      </c>
      <c r="D122" s="56" t="s">
        <v>112</v>
      </c>
      <c r="E122" s="42">
        <f t="shared" si="1"/>
        <v>79.900000000000006</v>
      </c>
      <c r="F122" s="49">
        <v>9.9</v>
      </c>
      <c r="G122" s="49"/>
      <c r="H122" s="49">
        <v>70</v>
      </c>
    </row>
    <row r="123" spans="2:8" ht="30" x14ac:dyDescent="0.25">
      <c r="B123" s="32" t="s">
        <v>281</v>
      </c>
      <c r="C123" s="76" t="s">
        <v>282</v>
      </c>
      <c r="D123" s="56" t="s">
        <v>112</v>
      </c>
      <c r="E123" s="42">
        <f t="shared" si="1"/>
        <v>545.6</v>
      </c>
      <c r="F123" s="49"/>
      <c r="G123" s="49"/>
      <c r="H123" s="49">
        <v>545.6</v>
      </c>
    </row>
    <row r="124" spans="2:8" ht="30" x14ac:dyDescent="0.25">
      <c r="B124" s="111"/>
      <c r="C124" s="52" t="s">
        <v>283</v>
      </c>
      <c r="D124" s="53" t="s">
        <v>284</v>
      </c>
      <c r="E124" s="46">
        <f t="shared" si="1"/>
        <v>2290.8000000000002</v>
      </c>
      <c r="F124" s="47">
        <f>F125+F126+F127+F128+F129+F132+F133+F130+F131+F134</f>
        <v>419.4</v>
      </c>
      <c r="G124" s="47">
        <f>G125+G126+G127+G128+G129+G132+G133+G130+G131+G134</f>
        <v>0</v>
      </c>
      <c r="H124" s="47">
        <f>H125+H126+H127+H128+H129+H132+H133+H130+H131+H134</f>
        <v>1871.4</v>
      </c>
    </row>
    <row r="125" spans="2:8" ht="30" x14ac:dyDescent="0.25">
      <c r="B125" s="32" t="s">
        <v>285</v>
      </c>
      <c r="C125" s="41" t="s">
        <v>506</v>
      </c>
      <c r="D125" s="77" t="s">
        <v>284</v>
      </c>
      <c r="E125" s="50">
        <f t="shared" si="1"/>
        <v>745.3</v>
      </c>
      <c r="F125" s="49">
        <v>220.7</v>
      </c>
      <c r="G125" s="49"/>
      <c r="H125" s="49">
        <v>524.6</v>
      </c>
    </row>
    <row r="126" spans="2:8" ht="15" x14ac:dyDescent="0.25">
      <c r="B126" s="32" t="s">
        <v>286</v>
      </c>
      <c r="C126" s="76" t="s">
        <v>287</v>
      </c>
      <c r="D126" s="77" t="s">
        <v>284</v>
      </c>
      <c r="E126" s="50">
        <f t="shared" si="1"/>
        <v>96.3</v>
      </c>
      <c r="F126" s="49">
        <v>8.6999999999999993</v>
      </c>
      <c r="G126" s="49"/>
      <c r="H126" s="49">
        <v>87.6</v>
      </c>
    </row>
    <row r="127" spans="2:8" ht="15" x14ac:dyDescent="0.25">
      <c r="B127" s="32" t="s">
        <v>288</v>
      </c>
      <c r="C127" s="76" t="s">
        <v>289</v>
      </c>
      <c r="D127" s="77" t="s">
        <v>284</v>
      </c>
      <c r="E127" s="50">
        <f t="shared" si="1"/>
        <v>165.4</v>
      </c>
      <c r="F127" s="78"/>
      <c r="G127" s="78"/>
      <c r="H127" s="78">
        <v>165.4</v>
      </c>
    </row>
    <row r="128" spans="2:8" ht="30" x14ac:dyDescent="0.25">
      <c r="B128" s="32" t="s">
        <v>281</v>
      </c>
      <c r="C128" s="76" t="s">
        <v>282</v>
      </c>
      <c r="D128" s="77" t="s">
        <v>284</v>
      </c>
      <c r="E128" s="50">
        <f t="shared" si="1"/>
        <v>721.3</v>
      </c>
      <c r="F128" s="78"/>
      <c r="G128" s="78"/>
      <c r="H128" s="78">
        <v>721.3</v>
      </c>
    </row>
    <row r="129" spans="2:8" ht="30" x14ac:dyDescent="0.25">
      <c r="B129" s="32" t="s">
        <v>290</v>
      </c>
      <c r="C129" s="76" t="s">
        <v>291</v>
      </c>
      <c r="D129" s="77" t="s">
        <v>284</v>
      </c>
      <c r="E129" s="50">
        <f t="shared" si="1"/>
        <v>28.6</v>
      </c>
      <c r="F129" s="78"/>
      <c r="G129" s="78"/>
      <c r="H129" s="78">
        <v>28.6</v>
      </c>
    </row>
    <row r="130" spans="2:8" ht="30" x14ac:dyDescent="0.25">
      <c r="B130" s="109" t="s">
        <v>292</v>
      </c>
      <c r="C130" s="41" t="s">
        <v>293</v>
      </c>
      <c r="D130" s="77" t="s">
        <v>284</v>
      </c>
      <c r="E130" s="50">
        <f t="shared" si="1"/>
        <v>50</v>
      </c>
      <c r="F130" s="49">
        <v>50</v>
      </c>
      <c r="G130" s="49"/>
      <c r="H130" s="49"/>
    </row>
    <row r="131" spans="2:8" ht="45" x14ac:dyDescent="0.25">
      <c r="B131" s="109" t="s">
        <v>294</v>
      </c>
      <c r="C131" s="41" t="s">
        <v>295</v>
      </c>
      <c r="D131" s="77" t="s">
        <v>284</v>
      </c>
      <c r="E131" s="50">
        <f t="shared" si="1"/>
        <v>140</v>
      </c>
      <c r="F131" s="49">
        <v>140</v>
      </c>
      <c r="G131" s="49"/>
      <c r="H131" s="49"/>
    </row>
    <row r="132" spans="2:8" ht="45" x14ac:dyDescent="0.25">
      <c r="B132" s="32" t="s">
        <v>296</v>
      </c>
      <c r="C132" s="76" t="s">
        <v>297</v>
      </c>
      <c r="D132" s="77" t="s">
        <v>284</v>
      </c>
      <c r="E132" s="50">
        <f t="shared" si="1"/>
        <v>185</v>
      </c>
      <c r="F132" s="78"/>
      <c r="G132" s="78"/>
      <c r="H132" s="78">
        <v>185</v>
      </c>
    </row>
    <row r="133" spans="2:8" ht="15" x14ac:dyDescent="0.25">
      <c r="B133" s="32" t="s">
        <v>273</v>
      </c>
      <c r="C133" s="76" t="s">
        <v>274</v>
      </c>
      <c r="D133" s="77" t="s">
        <v>284</v>
      </c>
      <c r="E133" s="42">
        <f t="shared" si="1"/>
        <v>58.9</v>
      </c>
      <c r="F133" s="49"/>
      <c r="G133" s="49"/>
      <c r="H133" s="49">
        <v>58.9</v>
      </c>
    </row>
    <row r="134" spans="2:8" ht="30" x14ac:dyDescent="0.25">
      <c r="B134" s="32" t="s">
        <v>298</v>
      </c>
      <c r="C134" s="41" t="s">
        <v>299</v>
      </c>
      <c r="D134" s="77" t="s">
        <v>284</v>
      </c>
      <c r="E134" s="42">
        <f t="shared" si="1"/>
        <v>100</v>
      </c>
      <c r="F134" s="49"/>
      <c r="G134" s="49"/>
      <c r="H134" s="49">
        <v>100</v>
      </c>
    </row>
    <row r="135" spans="2:8" ht="30" x14ac:dyDescent="0.25">
      <c r="B135" s="32"/>
      <c r="C135" s="79" t="s">
        <v>300</v>
      </c>
      <c r="D135" s="80" t="s">
        <v>301</v>
      </c>
      <c r="E135" s="50">
        <f t="shared" si="1"/>
        <v>1374.9</v>
      </c>
      <c r="F135" s="49"/>
      <c r="G135" s="49"/>
      <c r="H135" s="49">
        <f>H136+H137+H138+H139</f>
        <v>1374.9</v>
      </c>
    </row>
    <row r="136" spans="2:8" ht="30" x14ac:dyDescent="0.25">
      <c r="B136" s="32" t="s">
        <v>302</v>
      </c>
      <c r="C136" s="41" t="s">
        <v>303</v>
      </c>
      <c r="D136" s="80" t="s">
        <v>301</v>
      </c>
      <c r="E136" s="42">
        <f t="shared" si="1"/>
        <v>200</v>
      </c>
      <c r="F136" s="49"/>
      <c r="G136" s="49"/>
      <c r="H136" s="49">
        <v>200</v>
      </c>
    </row>
    <row r="137" spans="2:8" ht="30" x14ac:dyDescent="0.25">
      <c r="B137" s="32" t="s">
        <v>304</v>
      </c>
      <c r="C137" s="76" t="s">
        <v>305</v>
      </c>
      <c r="D137" s="80" t="s">
        <v>301</v>
      </c>
      <c r="E137" s="42">
        <f t="shared" si="1"/>
        <v>574.9</v>
      </c>
      <c r="F137" s="49"/>
      <c r="G137" s="49"/>
      <c r="H137" s="49">
        <v>574.9</v>
      </c>
    </row>
    <row r="138" spans="2:8" ht="15" x14ac:dyDescent="0.25">
      <c r="B138" s="32" t="s">
        <v>306</v>
      </c>
      <c r="C138" s="76" t="s">
        <v>307</v>
      </c>
      <c r="D138" s="80" t="s">
        <v>301</v>
      </c>
      <c r="E138" s="42">
        <f t="shared" si="1"/>
        <v>200</v>
      </c>
      <c r="F138" s="49"/>
      <c r="G138" s="49"/>
      <c r="H138" s="49">
        <v>200</v>
      </c>
    </row>
    <row r="139" spans="2:8" ht="15" x14ac:dyDescent="0.25">
      <c r="B139" s="32" t="s">
        <v>308</v>
      </c>
      <c r="C139" s="76" t="s">
        <v>309</v>
      </c>
      <c r="D139" s="80" t="s">
        <v>301</v>
      </c>
      <c r="E139" s="42">
        <f t="shared" si="1"/>
        <v>400</v>
      </c>
      <c r="F139" s="49"/>
      <c r="G139" s="49"/>
      <c r="H139" s="49">
        <v>400</v>
      </c>
    </row>
    <row r="140" spans="2:8" ht="14.25" x14ac:dyDescent="0.2">
      <c r="B140" s="32"/>
      <c r="C140" s="81" t="s">
        <v>310</v>
      </c>
      <c r="D140" s="82"/>
      <c r="E140" s="38">
        <f t="shared" si="1"/>
        <v>5516.7</v>
      </c>
      <c r="F140" s="67">
        <f>F141+F149+F150</f>
        <v>5515.5999999999995</v>
      </c>
      <c r="G140" s="67">
        <f>G141+G149+G150</f>
        <v>0</v>
      </c>
      <c r="H140" s="67">
        <f>H141+H149+H150</f>
        <v>1.1000000000000001</v>
      </c>
    </row>
    <row r="141" spans="2:8" ht="15" x14ac:dyDescent="0.25">
      <c r="B141" s="32"/>
      <c r="C141" s="45" t="s">
        <v>114</v>
      </c>
      <c r="D141" s="65" t="s">
        <v>112</v>
      </c>
      <c r="E141" s="46">
        <f>F141+H141</f>
        <v>3889</v>
      </c>
      <c r="F141" s="54">
        <f>F142+F143+F144+F145+F146+F147+F157+F151+F152+F153+F154+F155+F156</f>
        <v>3887.9</v>
      </c>
      <c r="G141" s="54">
        <f>G142+G143+G144+G145+G146+G150+G147+G157</f>
        <v>0</v>
      </c>
      <c r="H141" s="54">
        <f>H142+H143+H144+H145+H146+H150+H147+H157</f>
        <v>1.1000000000000001</v>
      </c>
    </row>
    <row r="142" spans="2:8" ht="15" x14ac:dyDescent="0.25">
      <c r="B142" s="32" t="s">
        <v>311</v>
      </c>
      <c r="C142" s="41" t="s">
        <v>312</v>
      </c>
      <c r="D142" s="56" t="s">
        <v>112</v>
      </c>
      <c r="E142" s="42">
        <f t="shared" si="1"/>
        <v>13.2</v>
      </c>
      <c r="F142" s="49">
        <v>13.2</v>
      </c>
      <c r="G142" s="49"/>
      <c r="H142" s="49"/>
    </row>
    <row r="143" spans="2:8" ht="30" x14ac:dyDescent="0.25">
      <c r="B143" s="112" t="s">
        <v>313</v>
      </c>
      <c r="C143" s="41" t="s">
        <v>314</v>
      </c>
      <c r="D143" s="56" t="s">
        <v>112</v>
      </c>
      <c r="E143" s="42">
        <f t="shared" si="1"/>
        <v>111.5</v>
      </c>
      <c r="F143" s="43">
        <v>111.5</v>
      </c>
      <c r="G143" s="49"/>
      <c r="H143" s="49"/>
    </row>
    <row r="144" spans="2:8" ht="30" x14ac:dyDescent="0.25">
      <c r="B144" s="32" t="s">
        <v>315</v>
      </c>
      <c r="C144" s="41" t="s">
        <v>316</v>
      </c>
      <c r="D144" s="56" t="s">
        <v>112</v>
      </c>
      <c r="E144" s="42">
        <f t="shared" si="1"/>
        <v>33.1</v>
      </c>
      <c r="F144" s="43">
        <v>33.1</v>
      </c>
      <c r="G144" s="43"/>
      <c r="H144" s="43"/>
    </row>
    <row r="145" spans="2:8" ht="15" x14ac:dyDescent="0.25">
      <c r="B145" s="32" t="s">
        <v>317</v>
      </c>
      <c r="C145" s="41" t="s">
        <v>318</v>
      </c>
      <c r="D145" s="56" t="s">
        <v>112</v>
      </c>
      <c r="E145" s="42">
        <f t="shared" si="1"/>
        <v>2781.7</v>
      </c>
      <c r="F145" s="49">
        <v>2781.7</v>
      </c>
      <c r="G145" s="50"/>
      <c r="H145" s="50"/>
    </row>
    <row r="146" spans="2:8" ht="15" x14ac:dyDescent="0.25">
      <c r="B146" s="32" t="s">
        <v>319</v>
      </c>
      <c r="C146" s="41" t="s">
        <v>320</v>
      </c>
      <c r="D146" s="56" t="s">
        <v>112</v>
      </c>
      <c r="E146" s="42">
        <f t="shared" si="1"/>
        <v>10</v>
      </c>
      <c r="F146" s="49">
        <v>10</v>
      </c>
      <c r="G146" s="50"/>
      <c r="H146" s="50"/>
    </row>
    <row r="147" spans="2:8" ht="30" x14ac:dyDescent="0.25">
      <c r="B147" s="32" t="s">
        <v>321</v>
      </c>
      <c r="C147" s="41" t="s">
        <v>322</v>
      </c>
      <c r="D147" s="56" t="s">
        <v>112</v>
      </c>
      <c r="E147" s="42">
        <f t="shared" si="1"/>
        <v>35.4</v>
      </c>
      <c r="F147" s="49">
        <v>35.4</v>
      </c>
      <c r="G147" s="50"/>
      <c r="H147" s="50"/>
    </row>
    <row r="148" spans="2:8" ht="45" x14ac:dyDescent="0.25">
      <c r="B148" s="112" t="s">
        <v>323</v>
      </c>
      <c r="C148" s="41" t="s">
        <v>324</v>
      </c>
      <c r="D148" s="56"/>
      <c r="E148" s="50">
        <f t="shared" si="1"/>
        <v>2352.5</v>
      </c>
      <c r="F148" s="49">
        <f>F149+F150+F152+F153+F154+F155+F156+F151</f>
        <v>2352.5</v>
      </c>
      <c r="G148" s="49">
        <f>G149+G150+G152+G153+G154+G155+G156+G151</f>
        <v>0</v>
      </c>
      <c r="H148" s="49">
        <f>H149+H150+H152+H153+H154+H155+H156+H151</f>
        <v>0</v>
      </c>
    </row>
    <row r="149" spans="2:8" ht="15" x14ac:dyDescent="0.25">
      <c r="B149" s="112"/>
      <c r="C149" s="41" t="s">
        <v>325</v>
      </c>
      <c r="D149" s="56" t="s">
        <v>326</v>
      </c>
      <c r="E149" s="42">
        <f t="shared" ref="E149:E211" si="2">F149+H149</f>
        <v>755</v>
      </c>
      <c r="F149" s="49">
        <v>755</v>
      </c>
      <c r="G149" s="49"/>
      <c r="H149" s="49"/>
    </row>
    <row r="150" spans="2:8" ht="15" x14ac:dyDescent="0.25">
      <c r="B150" s="112"/>
      <c r="C150" s="41" t="s">
        <v>325</v>
      </c>
      <c r="D150" s="56" t="s">
        <v>327</v>
      </c>
      <c r="E150" s="42">
        <f t="shared" si="2"/>
        <v>872.7</v>
      </c>
      <c r="F150" s="49">
        <v>872.7</v>
      </c>
      <c r="G150" s="49"/>
      <c r="H150" s="49"/>
    </row>
    <row r="151" spans="2:8" ht="15" x14ac:dyDescent="0.25">
      <c r="B151" s="112"/>
      <c r="C151" s="41" t="s">
        <v>325</v>
      </c>
      <c r="D151" s="56" t="s">
        <v>112</v>
      </c>
      <c r="E151" s="42">
        <f t="shared" si="2"/>
        <v>509</v>
      </c>
      <c r="F151" s="49">
        <v>509</v>
      </c>
      <c r="G151" s="49"/>
      <c r="H151" s="49"/>
    </row>
    <row r="152" spans="2:8" ht="15" x14ac:dyDescent="0.25">
      <c r="B152" s="112"/>
      <c r="C152" s="41" t="s">
        <v>328</v>
      </c>
      <c r="D152" s="56" t="s">
        <v>112</v>
      </c>
      <c r="E152" s="42">
        <f t="shared" si="2"/>
        <v>56.9</v>
      </c>
      <c r="F152" s="49">
        <v>56.9</v>
      </c>
      <c r="G152" s="49"/>
      <c r="H152" s="49"/>
    </row>
    <row r="153" spans="2:8" ht="15" x14ac:dyDescent="0.25">
      <c r="B153" s="112"/>
      <c r="C153" s="41" t="s">
        <v>329</v>
      </c>
      <c r="D153" s="56" t="s">
        <v>112</v>
      </c>
      <c r="E153" s="42">
        <f t="shared" si="2"/>
        <v>72.2</v>
      </c>
      <c r="F153" s="49">
        <v>72.2</v>
      </c>
      <c r="G153" s="50"/>
      <c r="H153" s="50"/>
    </row>
    <row r="154" spans="2:8" ht="15" x14ac:dyDescent="0.25">
      <c r="B154" s="112"/>
      <c r="C154" s="41" t="s">
        <v>330</v>
      </c>
      <c r="D154" s="56" t="s">
        <v>112</v>
      </c>
      <c r="E154" s="42">
        <f t="shared" si="2"/>
        <v>33.6</v>
      </c>
      <c r="F154" s="49">
        <v>33.6</v>
      </c>
      <c r="G154" s="50"/>
      <c r="H154" s="50"/>
    </row>
    <row r="155" spans="2:8" ht="15" x14ac:dyDescent="0.25">
      <c r="B155" s="112"/>
      <c r="C155" s="41" t="s">
        <v>331</v>
      </c>
      <c r="D155" s="56" t="s">
        <v>112</v>
      </c>
      <c r="E155" s="42">
        <f t="shared" si="2"/>
        <v>23.8</v>
      </c>
      <c r="F155" s="49">
        <v>23.8</v>
      </c>
      <c r="G155" s="50"/>
      <c r="H155" s="50"/>
    </row>
    <row r="156" spans="2:8" ht="15" x14ac:dyDescent="0.25">
      <c r="B156" s="112"/>
      <c r="C156" s="41" t="s">
        <v>332</v>
      </c>
      <c r="D156" s="56" t="s">
        <v>112</v>
      </c>
      <c r="E156" s="42">
        <f t="shared" si="2"/>
        <v>29.3</v>
      </c>
      <c r="F156" s="49">
        <v>29.3</v>
      </c>
      <c r="G156" s="50"/>
      <c r="H156" s="50"/>
    </row>
    <row r="157" spans="2:8" ht="30" x14ac:dyDescent="0.25">
      <c r="B157" s="112" t="s">
        <v>333</v>
      </c>
      <c r="C157" s="83" t="s">
        <v>334</v>
      </c>
      <c r="D157" s="56" t="s">
        <v>112</v>
      </c>
      <c r="E157" s="50">
        <f t="shared" si="2"/>
        <v>179.29999999999998</v>
      </c>
      <c r="F157" s="49">
        <v>178.2</v>
      </c>
      <c r="G157" s="84"/>
      <c r="H157" s="84">
        <v>1.1000000000000001</v>
      </c>
    </row>
    <row r="158" spans="2:8" ht="14.25" x14ac:dyDescent="0.2">
      <c r="B158" s="32"/>
      <c r="C158" s="85" t="s">
        <v>335</v>
      </c>
      <c r="D158" s="86"/>
      <c r="E158" s="38">
        <f t="shared" si="2"/>
        <v>50</v>
      </c>
      <c r="F158" s="67">
        <f>F159+F160</f>
        <v>26</v>
      </c>
      <c r="G158" s="67">
        <f>G159+G160</f>
        <v>0</v>
      </c>
      <c r="H158" s="67">
        <f>H159+H160</f>
        <v>24</v>
      </c>
    </row>
    <row r="159" spans="2:8" ht="15" x14ac:dyDescent="0.25">
      <c r="B159" s="32" t="s">
        <v>336</v>
      </c>
      <c r="C159" s="41" t="s">
        <v>337</v>
      </c>
      <c r="D159" s="56" t="s">
        <v>112</v>
      </c>
      <c r="E159" s="42">
        <f t="shared" si="2"/>
        <v>20</v>
      </c>
      <c r="F159" s="49">
        <v>20</v>
      </c>
      <c r="G159" s="50"/>
      <c r="H159" s="50"/>
    </row>
    <row r="160" spans="2:8" ht="30" x14ac:dyDescent="0.25">
      <c r="B160" s="32" t="s">
        <v>338</v>
      </c>
      <c r="C160" s="83" t="s">
        <v>339</v>
      </c>
      <c r="D160" s="37" t="s">
        <v>112</v>
      </c>
      <c r="E160" s="42">
        <f t="shared" si="2"/>
        <v>30</v>
      </c>
      <c r="F160" s="49">
        <v>6</v>
      </c>
      <c r="G160" s="50"/>
      <c r="H160" s="50">
        <v>24</v>
      </c>
    </row>
    <row r="161" spans="2:8" ht="16.149999999999999" customHeight="1" x14ac:dyDescent="0.25">
      <c r="B161" s="32"/>
      <c r="C161" s="83" t="s">
        <v>340</v>
      </c>
      <c r="D161" s="37" t="s">
        <v>112</v>
      </c>
      <c r="E161" s="42">
        <f t="shared" si="2"/>
        <v>30</v>
      </c>
      <c r="F161" s="49">
        <v>6</v>
      </c>
      <c r="G161" s="49"/>
      <c r="H161" s="49">
        <v>24</v>
      </c>
    </row>
    <row r="162" spans="2:8" ht="14.25" x14ac:dyDescent="0.2">
      <c r="B162" s="32"/>
      <c r="C162" s="85" t="s">
        <v>341</v>
      </c>
      <c r="D162" s="87"/>
      <c r="E162" s="38">
        <f t="shared" si="2"/>
        <v>283.20000000000005</v>
      </c>
      <c r="F162" s="67">
        <f>F163</f>
        <v>283.20000000000005</v>
      </c>
      <c r="G162" s="67">
        <f>G163</f>
        <v>0</v>
      </c>
      <c r="H162" s="67">
        <f>H163</f>
        <v>0</v>
      </c>
    </row>
    <row r="163" spans="2:8" ht="15" x14ac:dyDescent="0.25">
      <c r="B163" s="32"/>
      <c r="C163" s="45" t="s">
        <v>114</v>
      </c>
      <c r="D163" s="65" t="s">
        <v>112</v>
      </c>
      <c r="E163" s="46">
        <f t="shared" si="2"/>
        <v>283.20000000000005</v>
      </c>
      <c r="F163" s="54">
        <f>F164+F165+F166+F167+F168+F169+F170+F171+F172</f>
        <v>283.20000000000005</v>
      </c>
      <c r="G163" s="88"/>
      <c r="H163" s="88"/>
    </row>
    <row r="164" spans="2:8" ht="30" x14ac:dyDescent="0.25">
      <c r="B164" s="112" t="s">
        <v>342</v>
      </c>
      <c r="C164" s="41" t="s">
        <v>343</v>
      </c>
      <c r="D164" s="40" t="s">
        <v>112</v>
      </c>
      <c r="E164" s="50">
        <f t="shared" si="2"/>
        <v>34.6</v>
      </c>
      <c r="F164" s="49">
        <v>34.6</v>
      </c>
      <c r="G164" s="84"/>
      <c r="H164" s="84"/>
    </row>
    <row r="165" spans="2:8" ht="30" x14ac:dyDescent="0.25">
      <c r="B165" s="112" t="s">
        <v>344</v>
      </c>
      <c r="C165" s="41" t="s">
        <v>345</v>
      </c>
      <c r="D165" s="40" t="s">
        <v>112</v>
      </c>
      <c r="E165" s="50">
        <f t="shared" si="2"/>
        <v>20.8</v>
      </c>
      <c r="F165" s="49">
        <v>20.8</v>
      </c>
      <c r="G165" s="89"/>
      <c r="H165" s="89"/>
    </row>
    <row r="166" spans="2:8" ht="30" x14ac:dyDescent="0.25">
      <c r="B166" s="112" t="s">
        <v>346</v>
      </c>
      <c r="C166" s="41" t="s">
        <v>347</v>
      </c>
      <c r="D166" s="40" t="s">
        <v>112</v>
      </c>
      <c r="E166" s="50">
        <f t="shared" si="2"/>
        <v>17</v>
      </c>
      <c r="F166" s="49">
        <v>17</v>
      </c>
      <c r="G166" s="84"/>
      <c r="H166" s="84"/>
    </row>
    <row r="167" spans="2:8" ht="15" x14ac:dyDescent="0.25">
      <c r="B167" s="32" t="s">
        <v>348</v>
      </c>
      <c r="C167" s="41" t="s">
        <v>349</v>
      </c>
      <c r="D167" s="40" t="s">
        <v>112</v>
      </c>
      <c r="E167" s="42">
        <f t="shared" si="2"/>
        <v>126.5</v>
      </c>
      <c r="F167" s="49">
        <v>126.5</v>
      </c>
      <c r="G167" s="84"/>
      <c r="H167" s="84"/>
    </row>
    <row r="168" spans="2:8" ht="15" x14ac:dyDescent="0.25">
      <c r="B168" s="32" t="s">
        <v>350</v>
      </c>
      <c r="C168" s="41" t="s">
        <v>351</v>
      </c>
      <c r="D168" s="40" t="s">
        <v>112</v>
      </c>
      <c r="E168" s="42">
        <f t="shared" si="2"/>
        <v>10</v>
      </c>
      <c r="F168" s="49">
        <v>10</v>
      </c>
      <c r="G168" s="89"/>
      <c r="H168" s="89"/>
    </row>
    <row r="169" spans="2:8" ht="15" x14ac:dyDescent="0.25">
      <c r="B169" s="32" t="s">
        <v>352</v>
      </c>
      <c r="C169" s="41" t="s">
        <v>353</v>
      </c>
      <c r="D169" s="40" t="s">
        <v>112</v>
      </c>
      <c r="E169" s="42">
        <f t="shared" si="2"/>
        <v>30</v>
      </c>
      <c r="F169" s="49">
        <v>30</v>
      </c>
      <c r="G169" s="89"/>
      <c r="H169" s="89"/>
    </row>
    <row r="170" spans="2:8" ht="30" x14ac:dyDescent="0.25">
      <c r="B170" s="32" t="s">
        <v>354</v>
      </c>
      <c r="C170" s="41" t="s">
        <v>355</v>
      </c>
      <c r="D170" s="40" t="s">
        <v>112</v>
      </c>
      <c r="E170" s="42">
        <f t="shared" si="2"/>
        <v>0.8</v>
      </c>
      <c r="F170" s="49">
        <v>0.8</v>
      </c>
      <c r="G170" s="89"/>
      <c r="H170" s="89"/>
    </row>
    <row r="171" spans="2:8" ht="15" x14ac:dyDescent="0.25">
      <c r="B171" s="32" t="s">
        <v>356</v>
      </c>
      <c r="C171" s="41" t="s">
        <v>357</v>
      </c>
      <c r="D171" s="40" t="s">
        <v>112</v>
      </c>
      <c r="E171" s="42">
        <f t="shared" si="2"/>
        <v>13.5</v>
      </c>
      <c r="F171" s="49">
        <v>13.5</v>
      </c>
      <c r="G171" s="89"/>
      <c r="H171" s="89"/>
    </row>
    <row r="172" spans="2:8" ht="30" x14ac:dyDescent="0.25">
      <c r="B172" s="32" t="s">
        <v>139</v>
      </c>
      <c r="C172" s="41" t="s">
        <v>140</v>
      </c>
      <c r="D172" s="40" t="s">
        <v>112</v>
      </c>
      <c r="E172" s="42">
        <f t="shared" si="2"/>
        <v>30</v>
      </c>
      <c r="F172" s="49">
        <v>30</v>
      </c>
      <c r="G172" s="89"/>
      <c r="H172" s="89"/>
    </row>
    <row r="173" spans="2:8" ht="16.149999999999999" customHeight="1" x14ac:dyDescent="0.2">
      <c r="B173" s="32"/>
      <c r="C173" s="36" t="s">
        <v>358</v>
      </c>
      <c r="D173" s="31"/>
      <c r="E173" s="38">
        <f t="shared" si="2"/>
        <v>3994</v>
      </c>
      <c r="F173" s="67">
        <f>F174+F186</f>
        <v>3922.8</v>
      </c>
      <c r="G173" s="67">
        <f>G174+G186</f>
        <v>2746</v>
      </c>
      <c r="H173" s="67">
        <f>H174+H186</f>
        <v>71.2</v>
      </c>
    </row>
    <row r="174" spans="2:8" ht="15" x14ac:dyDescent="0.25">
      <c r="B174" s="110"/>
      <c r="C174" s="45" t="s">
        <v>114</v>
      </c>
      <c r="D174" s="53" t="s">
        <v>112</v>
      </c>
      <c r="E174" s="46">
        <f t="shared" si="2"/>
        <v>210.99999999999997</v>
      </c>
      <c r="F174" s="54">
        <f>F175+F176+F177+F178+F179+F181+F182+F183+F180+F184+F185</f>
        <v>210.99999999999997</v>
      </c>
      <c r="G174" s="54"/>
      <c r="H174" s="54"/>
    </row>
    <row r="175" spans="2:8" ht="30" x14ac:dyDescent="0.25">
      <c r="B175" s="113" t="s">
        <v>359</v>
      </c>
      <c r="C175" s="41" t="s">
        <v>360</v>
      </c>
      <c r="D175" s="56" t="s">
        <v>112</v>
      </c>
      <c r="E175" s="50">
        <f t="shared" si="2"/>
        <v>10.199999999999999</v>
      </c>
      <c r="F175" s="49">
        <v>10.199999999999999</v>
      </c>
      <c r="G175" s="50"/>
      <c r="H175" s="50"/>
    </row>
    <row r="176" spans="2:8" ht="30" x14ac:dyDescent="0.25">
      <c r="B176" s="110" t="s">
        <v>361</v>
      </c>
      <c r="C176" s="41" t="s">
        <v>362</v>
      </c>
      <c r="D176" s="56" t="s">
        <v>112</v>
      </c>
      <c r="E176" s="50">
        <f t="shared" si="2"/>
        <v>14.4</v>
      </c>
      <c r="F176" s="49">
        <v>14.4</v>
      </c>
      <c r="G176" s="50"/>
      <c r="H176" s="50"/>
    </row>
    <row r="177" spans="2:8" ht="15" x14ac:dyDescent="0.25">
      <c r="B177" s="110" t="s">
        <v>363</v>
      </c>
      <c r="C177" s="41" t="s">
        <v>364</v>
      </c>
      <c r="D177" s="56" t="s">
        <v>112</v>
      </c>
      <c r="E177" s="50">
        <f t="shared" si="2"/>
        <v>0</v>
      </c>
      <c r="F177" s="49"/>
      <c r="G177" s="50"/>
      <c r="H177" s="50"/>
    </row>
    <row r="178" spans="2:8" ht="45" x14ac:dyDescent="0.25">
      <c r="B178" s="113" t="s">
        <v>365</v>
      </c>
      <c r="C178" s="41" t="s">
        <v>366</v>
      </c>
      <c r="D178" s="56" t="s">
        <v>112</v>
      </c>
      <c r="E178" s="50">
        <f t="shared" si="2"/>
        <v>2.4</v>
      </c>
      <c r="F178" s="49">
        <v>2.4</v>
      </c>
      <c r="G178" s="49"/>
      <c r="H178" s="49"/>
    </row>
    <row r="179" spans="2:8" ht="30" x14ac:dyDescent="0.25">
      <c r="B179" s="113" t="s">
        <v>367</v>
      </c>
      <c r="C179" s="41" t="s">
        <v>368</v>
      </c>
      <c r="D179" s="56" t="s">
        <v>112</v>
      </c>
      <c r="E179" s="50">
        <f t="shared" si="2"/>
        <v>4.8</v>
      </c>
      <c r="F179" s="49">
        <v>4.8</v>
      </c>
      <c r="G179" s="50"/>
      <c r="H179" s="50"/>
    </row>
    <row r="180" spans="2:8" ht="15" x14ac:dyDescent="0.25">
      <c r="B180" s="113" t="s">
        <v>369</v>
      </c>
      <c r="C180" s="41" t="s">
        <v>370</v>
      </c>
      <c r="D180" s="56" t="s">
        <v>112</v>
      </c>
      <c r="E180" s="50">
        <f t="shared" si="2"/>
        <v>10</v>
      </c>
      <c r="F180" s="49">
        <v>10</v>
      </c>
      <c r="G180" s="50"/>
      <c r="H180" s="50"/>
    </row>
    <row r="181" spans="2:8" ht="15" x14ac:dyDescent="0.25">
      <c r="B181" s="110" t="s">
        <v>371</v>
      </c>
      <c r="C181" s="41" t="s">
        <v>372</v>
      </c>
      <c r="D181" s="56" t="s">
        <v>112</v>
      </c>
      <c r="E181" s="50">
        <f t="shared" si="2"/>
        <v>44.5</v>
      </c>
      <c r="F181" s="49">
        <v>44.5</v>
      </c>
      <c r="G181" s="50"/>
      <c r="H181" s="50"/>
    </row>
    <row r="182" spans="2:8" ht="30" x14ac:dyDescent="0.25">
      <c r="B182" s="110" t="s">
        <v>373</v>
      </c>
      <c r="C182" s="41" t="s">
        <v>374</v>
      </c>
      <c r="D182" s="56" t="s">
        <v>112</v>
      </c>
      <c r="E182" s="50">
        <f t="shared" si="2"/>
        <v>12.1</v>
      </c>
      <c r="F182" s="43">
        <v>12.1</v>
      </c>
      <c r="G182" s="43"/>
      <c r="H182" s="43"/>
    </row>
    <row r="183" spans="2:8" ht="15" x14ac:dyDescent="0.25">
      <c r="B183" s="110" t="s">
        <v>375</v>
      </c>
      <c r="C183" s="41" t="s">
        <v>376</v>
      </c>
      <c r="D183" s="56" t="s">
        <v>112</v>
      </c>
      <c r="E183" s="42">
        <f t="shared" si="2"/>
        <v>50</v>
      </c>
      <c r="F183" s="43">
        <v>50</v>
      </c>
      <c r="G183" s="43"/>
      <c r="H183" s="43"/>
    </row>
    <row r="184" spans="2:8" ht="15" x14ac:dyDescent="0.25">
      <c r="B184" s="110" t="s">
        <v>377</v>
      </c>
      <c r="C184" s="41" t="s">
        <v>378</v>
      </c>
      <c r="D184" s="56" t="s">
        <v>112</v>
      </c>
      <c r="E184" s="42">
        <f t="shared" si="2"/>
        <v>21</v>
      </c>
      <c r="F184" s="43">
        <v>21</v>
      </c>
      <c r="G184" s="43"/>
      <c r="H184" s="43"/>
    </row>
    <row r="185" spans="2:8" ht="30" x14ac:dyDescent="0.25">
      <c r="B185" s="32" t="s">
        <v>139</v>
      </c>
      <c r="C185" s="41" t="s">
        <v>140</v>
      </c>
      <c r="D185" s="56" t="s">
        <v>112</v>
      </c>
      <c r="E185" s="42">
        <f t="shared" si="2"/>
        <v>41.6</v>
      </c>
      <c r="F185" s="43">
        <v>41.6</v>
      </c>
      <c r="G185" s="43"/>
      <c r="H185" s="43"/>
    </row>
    <row r="186" spans="2:8" ht="25.9" customHeight="1" x14ac:dyDescent="0.25">
      <c r="B186" s="110"/>
      <c r="C186" s="90" t="s">
        <v>379</v>
      </c>
      <c r="D186" s="56" t="s">
        <v>380</v>
      </c>
      <c r="E186" s="42">
        <f t="shared" si="2"/>
        <v>3783</v>
      </c>
      <c r="F186" s="49">
        <f>F187+F188</f>
        <v>3711.8</v>
      </c>
      <c r="G186" s="49">
        <f>G187+G188</f>
        <v>2746</v>
      </c>
      <c r="H186" s="49">
        <f>H187+H188</f>
        <v>71.2</v>
      </c>
    </row>
    <row r="187" spans="2:8" ht="15" x14ac:dyDescent="0.25">
      <c r="B187" s="110" t="s">
        <v>381</v>
      </c>
      <c r="C187" s="41" t="s">
        <v>382</v>
      </c>
      <c r="D187" s="56" t="s">
        <v>380</v>
      </c>
      <c r="E187" s="42">
        <f t="shared" si="2"/>
        <v>3782.1</v>
      </c>
      <c r="F187" s="49">
        <v>3710.9</v>
      </c>
      <c r="G187" s="50">
        <v>2745.3</v>
      </c>
      <c r="H187" s="50">
        <v>71.2</v>
      </c>
    </row>
    <row r="188" spans="2:8" ht="30" x14ac:dyDescent="0.25">
      <c r="B188" s="110" t="s">
        <v>383</v>
      </c>
      <c r="C188" s="41" t="s">
        <v>384</v>
      </c>
      <c r="D188" s="56" t="s">
        <v>380</v>
      </c>
      <c r="E188" s="42">
        <f t="shared" si="2"/>
        <v>0.9</v>
      </c>
      <c r="F188" s="49">
        <v>0.9</v>
      </c>
      <c r="G188" s="50">
        <v>0.7</v>
      </c>
      <c r="H188" s="50"/>
    </row>
    <row r="189" spans="2:8" ht="14.25" x14ac:dyDescent="0.2">
      <c r="B189" s="110"/>
      <c r="C189" s="63" t="s">
        <v>385</v>
      </c>
      <c r="D189" s="64"/>
      <c r="E189" s="38">
        <f t="shared" si="2"/>
        <v>9176.8000000000011</v>
      </c>
      <c r="F189" s="39">
        <f>F190+F197+F215</f>
        <v>9173.2000000000007</v>
      </c>
      <c r="G189" s="39">
        <f>G190+G197+G215</f>
        <v>378.5</v>
      </c>
      <c r="H189" s="39">
        <f>H190+H197+H215</f>
        <v>3.6</v>
      </c>
    </row>
    <row r="190" spans="2:8" ht="15" x14ac:dyDescent="0.25">
      <c r="B190" s="110"/>
      <c r="C190" s="45" t="s">
        <v>114</v>
      </c>
      <c r="D190" s="65" t="s">
        <v>112</v>
      </c>
      <c r="E190" s="46">
        <f t="shared" si="2"/>
        <v>334.90000000000003</v>
      </c>
      <c r="F190" s="47">
        <f>F191+F192+F193+F194+F195+F196</f>
        <v>331.3</v>
      </c>
      <c r="G190" s="47">
        <f>G191+G192+G193+G194+G195</f>
        <v>0</v>
      </c>
      <c r="H190" s="47">
        <f>H191+H192+H193+H194+H195</f>
        <v>3.6</v>
      </c>
    </row>
    <row r="191" spans="2:8" ht="15" x14ac:dyDescent="0.25">
      <c r="B191" s="110" t="s">
        <v>386</v>
      </c>
      <c r="C191" s="48" t="s">
        <v>387</v>
      </c>
      <c r="D191" s="40" t="s">
        <v>112</v>
      </c>
      <c r="E191" s="42">
        <f t="shared" si="2"/>
        <v>13.799999999999999</v>
      </c>
      <c r="F191" s="43">
        <v>10.199999999999999</v>
      </c>
      <c r="G191" s="42"/>
      <c r="H191" s="42">
        <v>3.6</v>
      </c>
    </row>
    <row r="192" spans="2:8" ht="15" x14ac:dyDescent="0.25">
      <c r="B192" s="110" t="s">
        <v>388</v>
      </c>
      <c r="C192" s="41" t="s">
        <v>389</v>
      </c>
      <c r="D192" s="40" t="s">
        <v>112</v>
      </c>
      <c r="E192" s="42">
        <f t="shared" si="2"/>
        <v>250</v>
      </c>
      <c r="F192" s="43">
        <v>250</v>
      </c>
      <c r="G192" s="42"/>
      <c r="H192" s="42"/>
    </row>
    <row r="193" spans="2:8" ht="30" x14ac:dyDescent="0.25">
      <c r="B193" s="110" t="s">
        <v>390</v>
      </c>
      <c r="C193" s="41" t="s">
        <v>391</v>
      </c>
      <c r="D193" s="40" t="s">
        <v>112</v>
      </c>
      <c r="E193" s="50">
        <f t="shared" si="2"/>
        <v>17.2</v>
      </c>
      <c r="F193" s="49">
        <v>17.2</v>
      </c>
      <c r="G193" s="50"/>
      <c r="H193" s="50"/>
    </row>
    <row r="194" spans="2:8" ht="15" x14ac:dyDescent="0.25">
      <c r="B194" s="110" t="s">
        <v>392</v>
      </c>
      <c r="C194" s="48" t="s">
        <v>393</v>
      </c>
      <c r="D194" s="40" t="s">
        <v>112</v>
      </c>
      <c r="E194" s="42">
        <f t="shared" si="2"/>
        <v>40.1</v>
      </c>
      <c r="F194" s="43">
        <v>40.1</v>
      </c>
      <c r="G194" s="42"/>
      <c r="H194" s="42"/>
    </row>
    <row r="195" spans="2:8" ht="30" x14ac:dyDescent="0.25">
      <c r="B195" s="110" t="s">
        <v>394</v>
      </c>
      <c r="C195" s="41" t="s">
        <v>395</v>
      </c>
      <c r="D195" s="40" t="s">
        <v>112</v>
      </c>
      <c r="E195" s="42">
        <f t="shared" si="2"/>
        <v>12</v>
      </c>
      <c r="F195" s="43">
        <v>12</v>
      </c>
      <c r="G195" s="42"/>
      <c r="H195" s="42"/>
    </row>
    <row r="196" spans="2:8" ht="30" x14ac:dyDescent="0.25">
      <c r="B196" s="32" t="s">
        <v>139</v>
      </c>
      <c r="C196" s="41" t="s">
        <v>140</v>
      </c>
      <c r="D196" s="56" t="s">
        <v>112</v>
      </c>
      <c r="E196" s="42">
        <f t="shared" si="2"/>
        <v>1.8</v>
      </c>
      <c r="F196" s="43">
        <v>1.8</v>
      </c>
      <c r="G196" s="42"/>
      <c r="H196" s="42"/>
    </row>
    <row r="197" spans="2:8" ht="15" customHeight="1" x14ac:dyDescent="0.25">
      <c r="B197" s="110"/>
      <c r="C197" s="45" t="s">
        <v>396</v>
      </c>
      <c r="D197" s="65" t="s">
        <v>142</v>
      </c>
      <c r="E197" s="46">
        <f t="shared" si="2"/>
        <v>8834.9000000000015</v>
      </c>
      <c r="F197" s="47">
        <f>F198+F207+F211</f>
        <v>8834.9000000000015</v>
      </c>
      <c r="G197" s="47">
        <f>G198+G207+G211</f>
        <v>378.5</v>
      </c>
      <c r="H197" s="47">
        <f>H198+H207+H211</f>
        <v>0</v>
      </c>
    </row>
    <row r="198" spans="2:8" ht="28.5" x14ac:dyDescent="0.2">
      <c r="B198" s="110"/>
      <c r="C198" s="91" t="s">
        <v>397</v>
      </c>
      <c r="D198" s="33" t="s">
        <v>142</v>
      </c>
      <c r="E198" s="38">
        <f t="shared" si="2"/>
        <v>6717.3</v>
      </c>
      <c r="F198" s="39">
        <f>F199+F200+F201+F205+F206</f>
        <v>6717.3</v>
      </c>
      <c r="G198" s="39">
        <f>G199+G200+G201+G205+G206</f>
        <v>156.30000000000001</v>
      </c>
      <c r="H198" s="39">
        <f>H199+H200+H201+H205+H206</f>
        <v>0</v>
      </c>
    </row>
    <row r="199" spans="2:8" ht="15" x14ac:dyDescent="0.25">
      <c r="B199" s="110" t="s">
        <v>398</v>
      </c>
      <c r="C199" s="60" t="s">
        <v>399</v>
      </c>
      <c r="D199" s="40" t="s">
        <v>142</v>
      </c>
      <c r="E199" s="42">
        <f t="shared" si="2"/>
        <v>4874.8</v>
      </c>
      <c r="F199" s="43">
        <v>4874.8</v>
      </c>
      <c r="G199" s="42"/>
      <c r="H199" s="42"/>
    </row>
    <row r="200" spans="2:8" ht="15" x14ac:dyDescent="0.25">
      <c r="B200" s="110" t="s">
        <v>400</v>
      </c>
      <c r="C200" s="60" t="s">
        <v>401</v>
      </c>
      <c r="D200" s="40" t="s">
        <v>142</v>
      </c>
      <c r="E200" s="42">
        <f t="shared" si="2"/>
        <v>513.79999999999995</v>
      </c>
      <c r="F200" s="43">
        <v>513.79999999999995</v>
      </c>
      <c r="G200" s="42"/>
      <c r="H200" s="42"/>
    </row>
    <row r="201" spans="2:8" ht="15" x14ac:dyDescent="0.25">
      <c r="B201" s="110" t="s">
        <v>402</v>
      </c>
      <c r="C201" s="60" t="s">
        <v>403</v>
      </c>
      <c r="D201" s="40" t="s">
        <v>142</v>
      </c>
      <c r="E201" s="42">
        <f t="shared" si="2"/>
        <v>1076.8</v>
      </c>
      <c r="F201" s="43">
        <f>F202+F203+F204</f>
        <v>1076.8</v>
      </c>
      <c r="G201" s="43"/>
      <c r="H201" s="43"/>
    </row>
    <row r="202" spans="2:8" ht="15" x14ac:dyDescent="0.25">
      <c r="B202" s="110"/>
      <c r="C202" s="60" t="s">
        <v>404</v>
      </c>
      <c r="D202" s="40" t="s">
        <v>142</v>
      </c>
      <c r="E202" s="42">
        <f t="shared" si="2"/>
        <v>937.2</v>
      </c>
      <c r="F202" s="43">
        <v>937.2</v>
      </c>
      <c r="G202" s="42"/>
      <c r="H202" s="42"/>
    </row>
    <row r="203" spans="2:8" ht="15" x14ac:dyDescent="0.25">
      <c r="B203" s="110"/>
      <c r="C203" s="60" t="s">
        <v>405</v>
      </c>
      <c r="D203" s="40" t="s">
        <v>142</v>
      </c>
      <c r="E203" s="42">
        <f t="shared" si="2"/>
        <v>62.5</v>
      </c>
      <c r="F203" s="43">
        <v>62.5</v>
      </c>
      <c r="G203" s="42"/>
      <c r="H203" s="42"/>
    </row>
    <row r="204" spans="2:8" ht="15" x14ac:dyDescent="0.25">
      <c r="B204" s="110"/>
      <c r="C204" s="60" t="s">
        <v>406</v>
      </c>
      <c r="D204" s="40" t="s">
        <v>142</v>
      </c>
      <c r="E204" s="42">
        <f t="shared" si="2"/>
        <v>77.099999999999994</v>
      </c>
      <c r="F204" s="43">
        <v>77.099999999999994</v>
      </c>
      <c r="G204" s="42"/>
      <c r="H204" s="42"/>
    </row>
    <row r="205" spans="2:8" ht="30" x14ac:dyDescent="0.25">
      <c r="B205" s="110" t="s">
        <v>407</v>
      </c>
      <c r="C205" s="92" t="s">
        <v>408</v>
      </c>
      <c r="D205" s="40" t="s">
        <v>142</v>
      </c>
      <c r="E205" s="42">
        <f t="shared" si="2"/>
        <v>0.9</v>
      </c>
      <c r="F205" s="43">
        <v>0.9</v>
      </c>
      <c r="G205" s="42"/>
      <c r="H205" s="42"/>
    </row>
    <row r="206" spans="2:8" ht="30" x14ac:dyDescent="0.25">
      <c r="B206" s="110" t="s">
        <v>125</v>
      </c>
      <c r="C206" s="93" t="s">
        <v>409</v>
      </c>
      <c r="D206" s="40" t="s">
        <v>142</v>
      </c>
      <c r="E206" s="42">
        <f t="shared" si="2"/>
        <v>251</v>
      </c>
      <c r="F206" s="43">
        <v>251</v>
      </c>
      <c r="G206" s="43">
        <v>156.30000000000001</v>
      </c>
      <c r="H206" s="43"/>
    </row>
    <row r="207" spans="2:8" ht="14.25" x14ac:dyDescent="0.2">
      <c r="B207" s="110"/>
      <c r="C207" s="91" t="s">
        <v>410</v>
      </c>
      <c r="D207" s="33" t="s">
        <v>142</v>
      </c>
      <c r="E207" s="38">
        <f t="shared" si="2"/>
        <v>1293.1000000000001</v>
      </c>
      <c r="F207" s="39">
        <f>F208+F209+F210</f>
        <v>1293.1000000000001</v>
      </c>
      <c r="G207" s="39">
        <f>G208+G209+G210</f>
        <v>37.5</v>
      </c>
      <c r="H207" s="39">
        <f>H208+H209+H210</f>
        <v>0</v>
      </c>
    </row>
    <row r="208" spans="2:8" ht="15" x14ac:dyDescent="0.25">
      <c r="B208" s="110" t="s">
        <v>411</v>
      </c>
      <c r="C208" s="60" t="s">
        <v>412</v>
      </c>
      <c r="D208" s="40" t="s">
        <v>142</v>
      </c>
      <c r="E208" s="42">
        <f t="shared" si="2"/>
        <v>1010.4</v>
      </c>
      <c r="F208" s="43">
        <v>1010.4</v>
      </c>
      <c r="G208" s="42"/>
      <c r="H208" s="42"/>
    </row>
    <row r="209" spans="2:8" ht="15" x14ac:dyDescent="0.25">
      <c r="B209" s="110" t="s">
        <v>411</v>
      </c>
      <c r="C209" s="60" t="s">
        <v>413</v>
      </c>
      <c r="D209" s="40" t="s">
        <v>142</v>
      </c>
      <c r="E209" s="42">
        <f t="shared" si="2"/>
        <v>233</v>
      </c>
      <c r="F209" s="43">
        <v>233</v>
      </c>
      <c r="G209" s="42"/>
      <c r="H209" s="42"/>
    </row>
    <row r="210" spans="2:8" ht="15" x14ac:dyDescent="0.25">
      <c r="B210" s="110" t="s">
        <v>125</v>
      </c>
      <c r="C210" s="60" t="s">
        <v>414</v>
      </c>
      <c r="D210" s="40" t="s">
        <v>142</v>
      </c>
      <c r="E210" s="42">
        <f t="shared" si="2"/>
        <v>49.7</v>
      </c>
      <c r="F210" s="43">
        <v>49.7</v>
      </c>
      <c r="G210" s="42">
        <v>37.5</v>
      </c>
      <c r="H210" s="42"/>
    </row>
    <row r="211" spans="2:8" ht="14.25" x14ac:dyDescent="0.2">
      <c r="B211" s="110"/>
      <c r="C211" s="91" t="s">
        <v>415</v>
      </c>
      <c r="D211" s="33" t="s">
        <v>142</v>
      </c>
      <c r="E211" s="38">
        <f t="shared" si="2"/>
        <v>824.5</v>
      </c>
      <c r="F211" s="39">
        <f>F212+F213+F214</f>
        <v>824.5</v>
      </c>
      <c r="G211" s="39">
        <f>G212+G213+G214</f>
        <v>184.70000000000002</v>
      </c>
      <c r="H211" s="39">
        <f>H212+H213+H214</f>
        <v>0</v>
      </c>
    </row>
    <row r="212" spans="2:8" ht="15" x14ac:dyDescent="0.25">
      <c r="B212" s="110" t="s">
        <v>416</v>
      </c>
      <c r="C212" s="60" t="s">
        <v>417</v>
      </c>
      <c r="D212" s="40" t="s">
        <v>142</v>
      </c>
      <c r="E212" s="42">
        <f t="shared" ref="E212:E275" si="3">F212+H212</f>
        <v>582.9</v>
      </c>
      <c r="F212" s="43">
        <v>582.9</v>
      </c>
      <c r="G212" s="42"/>
      <c r="H212" s="42"/>
    </row>
    <row r="213" spans="2:8" ht="15" x14ac:dyDescent="0.25">
      <c r="B213" s="110" t="s">
        <v>418</v>
      </c>
      <c r="C213" s="60" t="s">
        <v>419</v>
      </c>
      <c r="D213" s="40" t="s">
        <v>142</v>
      </c>
      <c r="E213" s="42">
        <f t="shared" si="3"/>
        <v>224.1</v>
      </c>
      <c r="F213" s="43">
        <v>224.1</v>
      </c>
      <c r="G213" s="42">
        <v>171.3</v>
      </c>
      <c r="H213" s="42"/>
    </row>
    <row r="214" spans="2:8" ht="15" x14ac:dyDescent="0.25">
      <c r="B214" s="110" t="s">
        <v>125</v>
      </c>
      <c r="C214" s="60" t="s">
        <v>420</v>
      </c>
      <c r="D214" s="40" t="s">
        <v>142</v>
      </c>
      <c r="E214" s="42">
        <f t="shared" si="3"/>
        <v>17.5</v>
      </c>
      <c r="F214" s="43">
        <v>17.5</v>
      </c>
      <c r="G214" s="42">
        <v>13.4</v>
      </c>
      <c r="H214" s="42"/>
    </row>
    <row r="215" spans="2:8" ht="30" x14ac:dyDescent="0.25">
      <c r="B215" s="113" t="s">
        <v>421</v>
      </c>
      <c r="C215" s="60" t="s">
        <v>422</v>
      </c>
      <c r="D215" s="40" t="s">
        <v>236</v>
      </c>
      <c r="E215" s="50">
        <f t="shared" si="3"/>
        <v>7</v>
      </c>
      <c r="F215" s="49">
        <v>7</v>
      </c>
      <c r="G215" s="42"/>
      <c r="H215" s="42"/>
    </row>
    <row r="216" spans="2:8" ht="14.25" x14ac:dyDescent="0.2">
      <c r="B216" s="110"/>
      <c r="C216" s="94" t="s">
        <v>423</v>
      </c>
      <c r="D216" s="34"/>
      <c r="E216" s="38">
        <f t="shared" si="3"/>
        <v>232.9</v>
      </c>
      <c r="F216" s="39">
        <f>F217+F218</f>
        <v>232.9</v>
      </c>
      <c r="G216" s="39"/>
      <c r="H216" s="39"/>
    </row>
    <row r="217" spans="2:8" ht="15" x14ac:dyDescent="0.25">
      <c r="B217" s="110" t="s">
        <v>217</v>
      </c>
      <c r="C217" s="115" t="s">
        <v>501</v>
      </c>
      <c r="D217" s="40" t="s">
        <v>112</v>
      </c>
      <c r="E217" s="42">
        <f t="shared" si="3"/>
        <v>214</v>
      </c>
      <c r="F217" s="43">
        <v>214</v>
      </c>
      <c r="G217" s="42"/>
      <c r="H217" s="42"/>
    </row>
    <row r="218" spans="2:8" ht="14.45" customHeight="1" x14ac:dyDescent="0.25">
      <c r="B218" s="32" t="s">
        <v>139</v>
      </c>
      <c r="C218" s="41" t="s">
        <v>140</v>
      </c>
      <c r="D218" s="56" t="s">
        <v>112</v>
      </c>
      <c r="E218" s="42">
        <f t="shared" si="3"/>
        <v>18.899999999999999</v>
      </c>
      <c r="F218" s="43">
        <v>18.899999999999999</v>
      </c>
      <c r="G218" s="42"/>
      <c r="H218" s="42"/>
    </row>
    <row r="219" spans="2:8" ht="14.45" customHeight="1" x14ac:dyDescent="0.25">
      <c r="B219" s="32"/>
      <c r="C219" s="36" t="s">
        <v>424</v>
      </c>
      <c r="D219" s="40"/>
      <c r="E219" s="38">
        <f t="shared" si="3"/>
        <v>182.29999999999998</v>
      </c>
      <c r="F219" s="39">
        <f>F220+F221+F222+F223</f>
        <v>76.699999999999989</v>
      </c>
      <c r="G219" s="39">
        <f>G220+G221+G222+G223</f>
        <v>0</v>
      </c>
      <c r="H219" s="39">
        <f>H220+H221+H222+H223</f>
        <v>105.6</v>
      </c>
    </row>
    <row r="220" spans="2:8" ht="15" x14ac:dyDescent="0.25">
      <c r="B220" s="32" t="s">
        <v>425</v>
      </c>
      <c r="C220" s="48" t="s">
        <v>426</v>
      </c>
      <c r="D220" s="40" t="s">
        <v>112</v>
      </c>
      <c r="E220" s="42">
        <f t="shared" si="3"/>
        <v>99</v>
      </c>
      <c r="F220" s="43">
        <v>13.4</v>
      </c>
      <c r="G220" s="42"/>
      <c r="H220" s="42">
        <v>85.6</v>
      </c>
    </row>
    <row r="221" spans="2:8" ht="30" x14ac:dyDescent="0.25">
      <c r="B221" s="32" t="s">
        <v>427</v>
      </c>
      <c r="C221" s="41" t="s">
        <v>428</v>
      </c>
      <c r="D221" s="40" t="s">
        <v>112</v>
      </c>
      <c r="E221" s="50">
        <f t="shared" si="3"/>
        <v>36.799999999999997</v>
      </c>
      <c r="F221" s="49">
        <v>36.799999999999997</v>
      </c>
      <c r="G221" s="50"/>
      <c r="H221" s="50"/>
    </row>
    <row r="222" spans="2:8" ht="15" x14ac:dyDescent="0.25">
      <c r="B222" s="32" t="s">
        <v>429</v>
      </c>
      <c r="C222" s="48" t="s">
        <v>430</v>
      </c>
      <c r="D222" s="40" t="s">
        <v>112</v>
      </c>
      <c r="E222" s="42">
        <f t="shared" si="3"/>
        <v>20</v>
      </c>
      <c r="F222" s="43"/>
      <c r="G222" s="42"/>
      <c r="H222" s="42">
        <v>20</v>
      </c>
    </row>
    <row r="223" spans="2:8" ht="15" x14ac:dyDescent="0.25">
      <c r="B223" s="32" t="s">
        <v>431</v>
      </c>
      <c r="C223" s="48" t="s">
        <v>432</v>
      </c>
      <c r="D223" s="40" t="s">
        <v>112</v>
      </c>
      <c r="E223" s="42">
        <f t="shared" si="3"/>
        <v>26.5</v>
      </c>
      <c r="F223" s="43">
        <v>26.5</v>
      </c>
      <c r="G223" s="42"/>
      <c r="H223" s="42"/>
    </row>
    <row r="224" spans="2:8" ht="28.5" x14ac:dyDescent="0.2">
      <c r="B224" s="32"/>
      <c r="C224" s="95" t="s">
        <v>433</v>
      </c>
      <c r="D224" s="34"/>
      <c r="E224" s="38">
        <f t="shared" si="3"/>
        <v>81.5</v>
      </c>
      <c r="F224" s="39">
        <f>F225+F226+F227</f>
        <v>25.099999999999998</v>
      </c>
      <c r="G224" s="39">
        <f>G225+G226+G227</f>
        <v>14</v>
      </c>
      <c r="H224" s="39">
        <f>H225+H226+H227</f>
        <v>56.4</v>
      </c>
    </row>
    <row r="225" spans="2:8" ht="15" x14ac:dyDescent="0.25">
      <c r="B225" s="110" t="s">
        <v>434</v>
      </c>
      <c r="C225" s="60" t="s">
        <v>435</v>
      </c>
      <c r="D225" s="40" t="s">
        <v>112</v>
      </c>
      <c r="E225" s="42">
        <f t="shared" si="3"/>
        <v>56.4</v>
      </c>
      <c r="F225" s="43"/>
      <c r="G225" s="42"/>
      <c r="H225" s="42">
        <v>56.4</v>
      </c>
    </row>
    <row r="226" spans="2:8" ht="15" x14ac:dyDescent="0.25">
      <c r="B226" s="110" t="s">
        <v>436</v>
      </c>
      <c r="C226" s="60" t="s">
        <v>437</v>
      </c>
      <c r="D226" s="40" t="s">
        <v>112</v>
      </c>
      <c r="E226" s="42">
        <f t="shared" si="3"/>
        <v>6.7</v>
      </c>
      <c r="F226" s="43">
        <v>6.7</v>
      </c>
      <c r="G226" s="42"/>
      <c r="H226" s="42"/>
    </row>
    <row r="227" spans="2:8" ht="15" x14ac:dyDescent="0.25">
      <c r="B227" s="32"/>
      <c r="C227" s="96" t="s">
        <v>396</v>
      </c>
      <c r="D227" s="65" t="s">
        <v>142</v>
      </c>
      <c r="E227" s="42">
        <f t="shared" si="3"/>
        <v>18.399999999999999</v>
      </c>
      <c r="F227" s="47">
        <f>F228</f>
        <v>18.399999999999999</v>
      </c>
      <c r="G227" s="47">
        <f>G228</f>
        <v>14</v>
      </c>
      <c r="H227" s="47">
        <f>H228</f>
        <v>0</v>
      </c>
    </row>
    <row r="228" spans="2:8" ht="30" x14ac:dyDescent="0.25">
      <c r="B228" s="32" t="s">
        <v>438</v>
      </c>
      <c r="C228" s="60" t="s">
        <v>439</v>
      </c>
      <c r="D228" s="40" t="s">
        <v>142</v>
      </c>
      <c r="E228" s="50">
        <f t="shared" si="3"/>
        <v>18.399999999999999</v>
      </c>
      <c r="F228" s="49">
        <v>18.399999999999999</v>
      </c>
      <c r="G228" s="50">
        <v>14</v>
      </c>
      <c r="H228" s="50"/>
    </row>
    <row r="229" spans="2:8" ht="28.5" x14ac:dyDescent="0.2">
      <c r="B229" s="32"/>
      <c r="C229" s="63" t="s">
        <v>440</v>
      </c>
      <c r="D229" s="33"/>
      <c r="E229" s="97">
        <f t="shared" si="3"/>
        <v>2209.9</v>
      </c>
      <c r="F229" s="67">
        <f>F230+F234</f>
        <v>967</v>
      </c>
      <c r="G229" s="67">
        <f>G230+G234</f>
        <v>0</v>
      </c>
      <c r="H229" s="67">
        <f>H230+H234</f>
        <v>1242.9000000000001</v>
      </c>
    </row>
    <row r="230" spans="2:8" ht="15" x14ac:dyDescent="0.25">
      <c r="B230" s="32"/>
      <c r="C230" s="98" t="s">
        <v>109</v>
      </c>
      <c r="D230" s="66"/>
      <c r="E230" s="38">
        <f t="shared" si="3"/>
        <v>1777.7</v>
      </c>
      <c r="F230" s="99">
        <f>F231+F232+F233</f>
        <v>534.79999999999995</v>
      </c>
      <c r="G230" s="99">
        <f>G231+G232+G233</f>
        <v>0</v>
      </c>
      <c r="H230" s="99">
        <f>H231+H232+H233</f>
        <v>1242.9000000000001</v>
      </c>
    </row>
    <row r="231" spans="2:8" ht="15" x14ac:dyDescent="0.25">
      <c r="B231" s="32" t="s">
        <v>441</v>
      </c>
      <c r="C231" s="41" t="s">
        <v>442</v>
      </c>
      <c r="D231" s="56" t="s">
        <v>112</v>
      </c>
      <c r="E231" s="42">
        <f t="shared" si="3"/>
        <v>534.79999999999995</v>
      </c>
      <c r="F231" s="49">
        <v>534.79999999999995</v>
      </c>
      <c r="G231" s="49"/>
      <c r="H231" s="49"/>
    </row>
    <row r="232" spans="2:8" ht="15" x14ac:dyDescent="0.25">
      <c r="B232" s="32" t="s">
        <v>443</v>
      </c>
      <c r="C232" s="41" t="s">
        <v>444</v>
      </c>
      <c r="D232" s="56" t="s">
        <v>112</v>
      </c>
      <c r="E232" s="42">
        <f t="shared" si="3"/>
        <v>96</v>
      </c>
      <c r="F232" s="49"/>
      <c r="G232" s="49"/>
      <c r="H232" s="49">
        <v>96</v>
      </c>
    </row>
    <row r="233" spans="2:8" ht="15" x14ac:dyDescent="0.25">
      <c r="B233" s="32" t="s">
        <v>443</v>
      </c>
      <c r="C233" s="41" t="s">
        <v>444</v>
      </c>
      <c r="D233" s="56" t="s">
        <v>327</v>
      </c>
      <c r="E233" s="42">
        <f t="shared" si="3"/>
        <v>1146.9000000000001</v>
      </c>
      <c r="F233" s="49"/>
      <c r="G233" s="49"/>
      <c r="H233" s="49">
        <v>1146.9000000000001</v>
      </c>
    </row>
    <row r="234" spans="2:8" ht="30" x14ac:dyDescent="0.25">
      <c r="B234" s="32"/>
      <c r="C234" s="100" t="s">
        <v>246</v>
      </c>
      <c r="D234" s="56"/>
      <c r="E234" s="38">
        <f t="shared" si="3"/>
        <v>432.20000000000005</v>
      </c>
      <c r="F234" s="99">
        <f>F235</f>
        <v>432.20000000000005</v>
      </c>
      <c r="G234" s="99">
        <f>G235</f>
        <v>0</v>
      </c>
      <c r="H234" s="99">
        <f>H235</f>
        <v>0</v>
      </c>
    </row>
    <row r="235" spans="2:8" ht="30" x14ac:dyDescent="0.25">
      <c r="B235" s="32"/>
      <c r="C235" s="52" t="s">
        <v>503</v>
      </c>
      <c r="D235" s="53" t="s">
        <v>284</v>
      </c>
      <c r="E235" s="46">
        <f t="shared" si="3"/>
        <v>432.20000000000005</v>
      </c>
      <c r="F235" s="54">
        <f>F236+F237</f>
        <v>432.20000000000005</v>
      </c>
      <c r="G235" s="54">
        <f>G236+G237</f>
        <v>0</v>
      </c>
      <c r="H235" s="54">
        <f>H236+H237</f>
        <v>0</v>
      </c>
    </row>
    <row r="236" spans="2:8" ht="30" x14ac:dyDescent="0.25">
      <c r="B236" s="32" t="s">
        <v>445</v>
      </c>
      <c r="C236" s="41" t="s">
        <v>446</v>
      </c>
      <c r="D236" s="56" t="s">
        <v>284</v>
      </c>
      <c r="E236" s="50">
        <f t="shared" si="3"/>
        <v>134.9</v>
      </c>
      <c r="F236" s="49">
        <v>134.9</v>
      </c>
      <c r="G236" s="49"/>
      <c r="H236" s="49"/>
    </row>
    <row r="237" spans="2:8" ht="45" x14ac:dyDescent="0.25">
      <c r="B237" s="32" t="s">
        <v>447</v>
      </c>
      <c r="C237" s="41" t="s">
        <v>448</v>
      </c>
      <c r="D237" s="56" t="s">
        <v>284</v>
      </c>
      <c r="E237" s="50">
        <f t="shared" si="3"/>
        <v>297.3</v>
      </c>
      <c r="F237" s="49">
        <v>297.3</v>
      </c>
      <c r="G237" s="49"/>
      <c r="H237" s="49"/>
    </row>
    <row r="238" spans="2:8" ht="14.25" x14ac:dyDescent="0.2">
      <c r="B238" s="32"/>
      <c r="C238" s="36" t="s">
        <v>449</v>
      </c>
      <c r="D238" s="33"/>
      <c r="E238" s="38">
        <f t="shared" si="3"/>
        <v>1334.8</v>
      </c>
      <c r="F238" s="67">
        <f>F239</f>
        <v>1324</v>
      </c>
      <c r="G238" s="67">
        <f>G239</f>
        <v>806.5</v>
      </c>
      <c r="H238" s="67">
        <f>H239</f>
        <v>10.8</v>
      </c>
    </row>
    <row r="239" spans="2:8" ht="15" x14ac:dyDescent="0.25">
      <c r="B239" s="32"/>
      <c r="C239" s="101" t="s">
        <v>341</v>
      </c>
      <c r="D239" s="102"/>
      <c r="E239" s="103">
        <f t="shared" si="3"/>
        <v>1334.8</v>
      </c>
      <c r="F239" s="99">
        <f>F240+F241+F242</f>
        <v>1324</v>
      </c>
      <c r="G239" s="99">
        <f>G240+G241+G242</f>
        <v>806.5</v>
      </c>
      <c r="H239" s="99">
        <f>H240+H241+H242</f>
        <v>10.8</v>
      </c>
    </row>
    <row r="240" spans="2:8" ht="15" x14ac:dyDescent="0.25">
      <c r="B240" s="32" t="s">
        <v>450</v>
      </c>
      <c r="C240" s="48" t="s">
        <v>451</v>
      </c>
      <c r="D240" s="40" t="s">
        <v>112</v>
      </c>
      <c r="E240" s="42">
        <f t="shared" si="3"/>
        <v>1308.9000000000001</v>
      </c>
      <c r="F240" s="49">
        <v>1303.5</v>
      </c>
      <c r="G240" s="49">
        <v>806.5</v>
      </c>
      <c r="H240" s="49">
        <v>5.4</v>
      </c>
    </row>
    <row r="241" spans="2:8" ht="15" x14ac:dyDescent="0.25">
      <c r="B241" s="32" t="s">
        <v>450</v>
      </c>
      <c r="C241" s="48" t="s">
        <v>452</v>
      </c>
      <c r="D241" s="40" t="s">
        <v>167</v>
      </c>
      <c r="E241" s="42">
        <f t="shared" si="3"/>
        <v>15.4</v>
      </c>
      <c r="F241" s="49">
        <v>10</v>
      </c>
      <c r="G241" s="49"/>
      <c r="H241" s="49">
        <v>5.4</v>
      </c>
    </row>
    <row r="242" spans="2:8" ht="15" x14ac:dyDescent="0.25">
      <c r="B242" s="32" t="s">
        <v>450</v>
      </c>
      <c r="C242" s="48" t="s">
        <v>453</v>
      </c>
      <c r="D242" s="40" t="s">
        <v>327</v>
      </c>
      <c r="E242" s="42">
        <f t="shared" si="3"/>
        <v>10.5</v>
      </c>
      <c r="F242" s="49">
        <v>10.5</v>
      </c>
      <c r="G242" s="49"/>
      <c r="H242" s="49"/>
    </row>
    <row r="243" spans="2:8" ht="14.25" x14ac:dyDescent="0.2">
      <c r="B243" s="32"/>
      <c r="C243" s="36" t="s">
        <v>454</v>
      </c>
      <c r="D243" s="33"/>
      <c r="E243" s="38">
        <f t="shared" si="3"/>
        <v>1805.4</v>
      </c>
      <c r="F243" s="67">
        <f>F244</f>
        <v>1750.9</v>
      </c>
      <c r="G243" s="67">
        <f>G244</f>
        <v>1122.4000000000001</v>
      </c>
      <c r="H243" s="67">
        <f>H244</f>
        <v>54.5</v>
      </c>
    </row>
    <row r="244" spans="2:8" ht="15" x14ac:dyDescent="0.25">
      <c r="B244" s="32"/>
      <c r="C244" s="101" t="s">
        <v>341</v>
      </c>
      <c r="D244" s="102"/>
      <c r="E244" s="103">
        <f t="shared" si="3"/>
        <v>1805.4</v>
      </c>
      <c r="F244" s="99">
        <f>F245+F246</f>
        <v>1750.9</v>
      </c>
      <c r="G244" s="99">
        <f>G245+G246</f>
        <v>1122.4000000000001</v>
      </c>
      <c r="H244" s="99">
        <f>H245+H246</f>
        <v>54.5</v>
      </c>
    </row>
    <row r="245" spans="2:8" ht="15" x14ac:dyDescent="0.25">
      <c r="B245" s="32" t="s">
        <v>450</v>
      </c>
      <c r="C245" s="48" t="s">
        <v>451</v>
      </c>
      <c r="D245" s="40" t="s">
        <v>112</v>
      </c>
      <c r="E245" s="42">
        <f t="shared" si="3"/>
        <v>1663.7</v>
      </c>
      <c r="F245" s="49">
        <v>1663.7</v>
      </c>
      <c r="G245" s="49">
        <v>1087.5</v>
      </c>
      <c r="H245" s="49"/>
    </row>
    <row r="246" spans="2:8" ht="15" x14ac:dyDescent="0.25">
      <c r="B246" s="32" t="s">
        <v>450</v>
      </c>
      <c r="C246" s="48" t="s">
        <v>452</v>
      </c>
      <c r="D246" s="40" t="s">
        <v>167</v>
      </c>
      <c r="E246" s="42">
        <f t="shared" si="3"/>
        <v>141.69999999999999</v>
      </c>
      <c r="F246" s="49">
        <v>87.2</v>
      </c>
      <c r="G246" s="49">
        <v>34.9</v>
      </c>
      <c r="H246" s="49">
        <v>54.5</v>
      </c>
    </row>
    <row r="247" spans="2:8" ht="14.25" x14ac:dyDescent="0.2">
      <c r="B247" s="32"/>
      <c r="C247" s="36" t="s">
        <v>455</v>
      </c>
      <c r="D247" s="33"/>
      <c r="E247" s="38">
        <f t="shared" si="3"/>
        <v>960</v>
      </c>
      <c r="F247" s="67">
        <f>F248</f>
        <v>948</v>
      </c>
      <c r="G247" s="67">
        <f>G248</f>
        <v>563.1</v>
      </c>
      <c r="H247" s="67">
        <f>H248</f>
        <v>12</v>
      </c>
    </row>
    <row r="248" spans="2:8" ht="15" x14ac:dyDescent="0.25">
      <c r="B248" s="32"/>
      <c r="C248" s="101" t="s">
        <v>341</v>
      </c>
      <c r="D248" s="102"/>
      <c r="E248" s="103">
        <f t="shared" si="3"/>
        <v>960</v>
      </c>
      <c r="F248" s="99">
        <f>F249+F250</f>
        <v>948</v>
      </c>
      <c r="G248" s="99">
        <f>G249+G250</f>
        <v>563.1</v>
      </c>
      <c r="H248" s="99">
        <f>H249+H250</f>
        <v>12</v>
      </c>
    </row>
    <row r="249" spans="2:8" ht="15" x14ac:dyDescent="0.25">
      <c r="B249" s="32" t="s">
        <v>450</v>
      </c>
      <c r="C249" s="48" t="s">
        <v>451</v>
      </c>
      <c r="D249" s="40" t="s">
        <v>112</v>
      </c>
      <c r="E249" s="42">
        <f t="shared" si="3"/>
        <v>737</v>
      </c>
      <c r="F249" s="49">
        <v>737</v>
      </c>
      <c r="G249" s="49">
        <v>463.1</v>
      </c>
      <c r="H249" s="49"/>
    </row>
    <row r="250" spans="2:8" ht="15" x14ac:dyDescent="0.25">
      <c r="B250" s="32" t="s">
        <v>450</v>
      </c>
      <c r="C250" s="48" t="s">
        <v>452</v>
      </c>
      <c r="D250" s="40" t="s">
        <v>167</v>
      </c>
      <c r="E250" s="50">
        <f t="shared" si="3"/>
        <v>223</v>
      </c>
      <c r="F250" s="49">
        <v>211</v>
      </c>
      <c r="G250" s="49">
        <v>100</v>
      </c>
      <c r="H250" s="49">
        <v>12</v>
      </c>
    </row>
    <row r="251" spans="2:8" ht="28.5" x14ac:dyDescent="0.2">
      <c r="B251" s="111"/>
      <c r="C251" s="94" t="s">
        <v>456</v>
      </c>
      <c r="D251" s="33"/>
      <c r="E251" s="38">
        <f t="shared" si="3"/>
        <v>59</v>
      </c>
      <c r="F251" s="67">
        <f>F252</f>
        <v>59</v>
      </c>
      <c r="G251" s="67">
        <f>G252</f>
        <v>38.700000000000003</v>
      </c>
      <c r="H251" s="67">
        <f>H252</f>
        <v>0</v>
      </c>
    </row>
    <row r="252" spans="2:8" ht="15" x14ac:dyDescent="0.25">
      <c r="B252" s="32"/>
      <c r="C252" s="101" t="s">
        <v>341</v>
      </c>
      <c r="D252" s="40"/>
      <c r="E252" s="103">
        <f t="shared" si="3"/>
        <v>59</v>
      </c>
      <c r="F252" s="99">
        <f>F253+F254</f>
        <v>59</v>
      </c>
      <c r="G252" s="99">
        <f>G253+G254</f>
        <v>38.700000000000003</v>
      </c>
      <c r="H252" s="99">
        <f>H253+H254</f>
        <v>0</v>
      </c>
    </row>
    <row r="253" spans="2:8" ht="15" x14ac:dyDescent="0.25">
      <c r="B253" s="32" t="s">
        <v>450</v>
      </c>
      <c r="C253" s="48" t="s">
        <v>451</v>
      </c>
      <c r="D253" s="40" t="s">
        <v>112</v>
      </c>
      <c r="E253" s="42">
        <f t="shared" si="3"/>
        <v>57.3</v>
      </c>
      <c r="F253" s="49">
        <v>57.3</v>
      </c>
      <c r="G253" s="49">
        <v>38.700000000000003</v>
      </c>
      <c r="H253" s="49"/>
    </row>
    <row r="254" spans="2:8" ht="15" x14ac:dyDescent="0.25">
      <c r="B254" s="32" t="s">
        <v>450</v>
      </c>
      <c r="C254" s="48" t="s">
        <v>452</v>
      </c>
      <c r="D254" s="40" t="s">
        <v>167</v>
      </c>
      <c r="E254" s="42">
        <f t="shared" si="3"/>
        <v>1.7</v>
      </c>
      <c r="F254" s="49">
        <v>1.7</v>
      </c>
      <c r="G254" s="49"/>
      <c r="H254" s="49"/>
    </row>
    <row r="255" spans="2:8" ht="14.25" x14ac:dyDescent="0.2">
      <c r="B255" s="32"/>
      <c r="C255" s="36" t="s">
        <v>457</v>
      </c>
      <c r="D255" s="33"/>
      <c r="E255" s="38">
        <f t="shared" si="3"/>
        <v>335.5</v>
      </c>
      <c r="F255" s="67">
        <f>F256</f>
        <v>335.5</v>
      </c>
      <c r="G255" s="67">
        <f>G256</f>
        <v>210.7</v>
      </c>
      <c r="H255" s="67">
        <f>H256</f>
        <v>0</v>
      </c>
    </row>
    <row r="256" spans="2:8" ht="15" x14ac:dyDescent="0.25">
      <c r="B256" s="32"/>
      <c r="C256" s="101" t="s">
        <v>341</v>
      </c>
      <c r="D256" s="102"/>
      <c r="E256" s="103">
        <f t="shared" si="3"/>
        <v>335.5</v>
      </c>
      <c r="F256" s="99">
        <f>F257+F258</f>
        <v>335.5</v>
      </c>
      <c r="G256" s="99">
        <f>G257+G258</f>
        <v>210.7</v>
      </c>
      <c r="H256" s="99">
        <f>H257+H258</f>
        <v>0</v>
      </c>
    </row>
    <row r="257" spans="2:8" ht="15" x14ac:dyDescent="0.25">
      <c r="B257" s="32" t="s">
        <v>450</v>
      </c>
      <c r="C257" s="48" t="s">
        <v>451</v>
      </c>
      <c r="D257" s="40" t="s">
        <v>112</v>
      </c>
      <c r="E257" s="42">
        <f t="shared" si="3"/>
        <v>333.8</v>
      </c>
      <c r="F257" s="49">
        <v>333.8</v>
      </c>
      <c r="G257" s="49">
        <v>210.7</v>
      </c>
      <c r="H257" s="49"/>
    </row>
    <row r="258" spans="2:8" ht="15" x14ac:dyDescent="0.25">
      <c r="B258" s="32" t="s">
        <v>450</v>
      </c>
      <c r="C258" s="48" t="s">
        <v>452</v>
      </c>
      <c r="D258" s="40" t="s">
        <v>167</v>
      </c>
      <c r="E258" s="42">
        <f t="shared" si="3"/>
        <v>1.7</v>
      </c>
      <c r="F258" s="49">
        <v>1.7</v>
      </c>
      <c r="G258" s="49"/>
      <c r="H258" s="49"/>
    </row>
    <row r="259" spans="2:8" ht="14.25" x14ac:dyDescent="0.2">
      <c r="B259" s="32"/>
      <c r="C259" s="36" t="s">
        <v>458</v>
      </c>
      <c r="D259" s="33"/>
      <c r="E259" s="38">
        <f t="shared" si="3"/>
        <v>731.10000000000014</v>
      </c>
      <c r="F259" s="67">
        <f>F260</f>
        <v>724.90000000000009</v>
      </c>
      <c r="G259" s="67">
        <f>G260</f>
        <v>401.29999999999995</v>
      </c>
      <c r="H259" s="67">
        <f>H260</f>
        <v>6.2</v>
      </c>
    </row>
    <row r="260" spans="2:8" ht="15" x14ac:dyDescent="0.25">
      <c r="B260" s="32"/>
      <c r="C260" s="98" t="s">
        <v>385</v>
      </c>
      <c r="D260" s="66"/>
      <c r="E260" s="38">
        <f t="shared" si="3"/>
        <v>731.10000000000014</v>
      </c>
      <c r="F260" s="99">
        <f>F261+F262</f>
        <v>724.90000000000009</v>
      </c>
      <c r="G260" s="99">
        <f>G261+G262</f>
        <v>401.29999999999995</v>
      </c>
      <c r="H260" s="99">
        <f>H261+H262</f>
        <v>6.2</v>
      </c>
    </row>
    <row r="261" spans="2:8" ht="15" x14ac:dyDescent="0.25">
      <c r="B261" s="32" t="s">
        <v>381</v>
      </c>
      <c r="C261" s="48" t="s">
        <v>451</v>
      </c>
      <c r="D261" s="40" t="s">
        <v>112</v>
      </c>
      <c r="E261" s="42">
        <f t="shared" si="3"/>
        <v>628.20000000000005</v>
      </c>
      <c r="F261" s="49">
        <v>628.20000000000005</v>
      </c>
      <c r="G261" s="49">
        <v>389.9</v>
      </c>
      <c r="H261" s="49"/>
    </row>
    <row r="262" spans="2:8" ht="15" x14ac:dyDescent="0.25">
      <c r="B262" s="32" t="s">
        <v>381</v>
      </c>
      <c r="C262" s="48" t="s">
        <v>452</v>
      </c>
      <c r="D262" s="40" t="s">
        <v>167</v>
      </c>
      <c r="E262" s="42">
        <f t="shared" si="3"/>
        <v>102.9</v>
      </c>
      <c r="F262" s="49">
        <v>96.7</v>
      </c>
      <c r="G262" s="49">
        <v>11.4</v>
      </c>
      <c r="H262" s="49">
        <v>6.2</v>
      </c>
    </row>
    <row r="263" spans="2:8" ht="14.25" x14ac:dyDescent="0.2">
      <c r="B263" s="32"/>
      <c r="C263" s="36" t="s">
        <v>459</v>
      </c>
      <c r="D263" s="33"/>
      <c r="E263" s="38">
        <f t="shared" si="3"/>
        <v>1233.7</v>
      </c>
      <c r="F263" s="67">
        <f>F264</f>
        <v>1226.7</v>
      </c>
      <c r="G263" s="67">
        <f>G264</f>
        <v>766.6</v>
      </c>
      <c r="H263" s="67">
        <f>H264</f>
        <v>7</v>
      </c>
    </row>
    <row r="264" spans="2:8" ht="15" x14ac:dyDescent="0.25">
      <c r="B264" s="32"/>
      <c r="C264" s="98" t="s">
        <v>385</v>
      </c>
      <c r="D264" s="66"/>
      <c r="E264" s="38">
        <f t="shared" si="3"/>
        <v>1233.7</v>
      </c>
      <c r="F264" s="99">
        <f>F265+F266</f>
        <v>1226.7</v>
      </c>
      <c r="G264" s="99">
        <f>G265+G266</f>
        <v>766.6</v>
      </c>
      <c r="H264" s="99">
        <f>H265+H266</f>
        <v>7</v>
      </c>
    </row>
    <row r="265" spans="2:8" ht="15" x14ac:dyDescent="0.25">
      <c r="B265" s="32" t="s">
        <v>381</v>
      </c>
      <c r="C265" s="48" t="s">
        <v>451</v>
      </c>
      <c r="D265" s="40" t="s">
        <v>112</v>
      </c>
      <c r="E265" s="42">
        <f t="shared" si="3"/>
        <v>1152.4000000000001</v>
      </c>
      <c r="F265" s="49">
        <v>1152.4000000000001</v>
      </c>
      <c r="G265" s="49">
        <v>766.6</v>
      </c>
      <c r="H265" s="49"/>
    </row>
    <row r="266" spans="2:8" ht="15" x14ac:dyDescent="0.25">
      <c r="B266" s="32" t="s">
        <v>381</v>
      </c>
      <c r="C266" s="48" t="s">
        <v>452</v>
      </c>
      <c r="D266" s="40" t="s">
        <v>167</v>
      </c>
      <c r="E266" s="42">
        <f t="shared" si="3"/>
        <v>81.3</v>
      </c>
      <c r="F266" s="49">
        <v>74.3</v>
      </c>
      <c r="G266" s="49"/>
      <c r="H266" s="49">
        <v>7</v>
      </c>
    </row>
    <row r="267" spans="2:8" ht="14.25" x14ac:dyDescent="0.2">
      <c r="B267" s="32"/>
      <c r="C267" s="94" t="s">
        <v>460</v>
      </c>
      <c r="D267" s="34"/>
      <c r="E267" s="38">
        <f t="shared" si="3"/>
        <v>3248.6000000000004</v>
      </c>
      <c r="F267" s="67">
        <f>F269+F270+F271+F272+F273+F274</f>
        <v>3223.5000000000005</v>
      </c>
      <c r="G267" s="67">
        <f>G269+G270+G271+G272+G273</f>
        <v>2190.1000000000004</v>
      </c>
      <c r="H267" s="67">
        <f>H269+H270+H271+H272+H273</f>
        <v>25.1</v>
      </c>
    </row>
    <row r="268" spans="2:8" ht="15" x14ac:dyDescent="0.25">
      <c r="B268" s="32"/>
      <c r="C268" s="98" t="s">
        <v>358</v>
      </c>
      <c r="D268" s="34"/>
      <c r="E268" s="103">
        <f t="shared" si="3"/>
        <v>3248.6000000000004</v>
      </c>
      <c r="F268" s="99">
        <f>F267</f>
        <v>3223.5000000000005</v>
      </c>
      <c r="G268" s="99">
        <f>G267</f>
        <v>2190.1000000000004</v>
      </c>
      <c r="H268" s="99">
        <f>H267</f>
        <v>25.1</v>
      </c>
    </row>
    <row r="269" spans="2:8" ht="30" x14ac:dyDescent="0.25">
      <c r="B269" s="32" t="s">
        <v>381</v>
      </c>
      <c r="C269" s="83" t="s">
        <v>461</v>
      </c>
      <c r="D269" s="37" t="s">
        <v>380</v>
      </c>
      <c r="E269" s="42">
        <f t="shared" si="3"/>
        <v>2618.3000000000002</v>
      </c>
      <c r="F269" s="49">
        <v>2593.3000000000002</v>
      </c>
      <c r="G269" s="49">
        <v>1942.4</v>
      </c>
      <c r="H269" s="49">
        <v>25</v>
      </c>
    </row>
    <row r="270" spans="2:8" ht="16.899999999999999" customHeight="1" x14ac:dyDescent="0.25">
      <c r="B270" s="32" t="s">
        <v>381</v>
      </c>
      <c r="C270" s="83" t="s">
        <v>462</v>
      </c>
      <c r="D270" s="37" t="s">
        <v>112</v>
      </c>
      <c r="E270" s="42">
        <f t="shared" si="3"/>
        <v>564.79999999999995</v>
      </c>
      <c r="F270" s="49">
        <v>564.79999999999995</v>
      </c>
      <c r="G270" s="49">
        <v>246.3</v>
      </c>
      <c r="H270" s="49"/>
    </row>
    <row r="271" spans="2:8" ht="15" x14ac:dyDescent="0.25">
      <c r="B271" s="32" t="s">
        <v>463</v>
      </c>
      <c r="C271" s="48" t="s">
        <v>452</v>
      </c>
      <c r="D271" s="37" t="s">
        <v>167</v>
      </c>
      <c r="E271" s="42">
        <f t="shared" si="3"/>
        <v>30.8</v>
      </c>
      <c r="F271" s="49">
        <v>30.7</v>
      </c>
      <c r="G271" s="49"/>
      <c r="H271" s="49">
        <v>0.1</v>
      </c>
    </row>
    <row r="272" spans="2:8" ht="15" x14ac:dyDescent="0.25">
      <c r="B272" s="32" t="s">
        <v>383</v>
      </c>
      <c r="C272" s="48" t="s">
        <v>384</v>
      </c>
      <c r="D272" s="37" t="s">
        <v>380</v>
      </c>
      <c r="E272" s="42">
        <f t="shared" si="3"/>
        <v>1.9</v>
      </c>
      <c r="F272" s="49">
        <v>1.9</v>
      </c>
      <c r="G272" s="49">
        <v>1.4</v>
      </c>
      <c r="H272" s="49"/>
    </row>
    <row r="273" spans="2:8" ht="15" x14ac:dyDescent="0.25">
      <c r="B273" s="32" t="s">
        <v>464</v>
      </c>
      <c r="C273" s="48" t="s">
        <v>465</v>
      </c>
      <c r="D273" s="37" t="s">
        <v>380</v>
      </c>
      <c r="E273" s="42">
        <f t="shared" si="3"/>
        <v>1</v>
      </c>
      <c r="F273" s="49">
        <v>1</v>
      </c>
      <c r="G273" s="49"/>
      <c r="H273" s="49"/>
    </row>
    <row r="274" spans="2:8" ht="15" x14ac:dyDescent="0.25">
      <c r="B274" s="32" t="s">
        <v>381</v>
      </c>
      <c r="C274" s="48" t="s">
        <v>453</v>
      </c>
      <c r="D274" s="37" t="s">
        <v>327</v>
      </c>
      <c r="E274" s="42">
        <f t="shared" si="3"/>
        <v>31.8</v>
      </c>
      <c r="F274" s="49">
        <v>31.8</v>
      </c>
      <c r="G274" s="49"/>
      <c r="H274" s="49"/>
    </row>
    <row r="275" spans="2:8" ht="14.25" x14ac:dyDescent="0.2">
      <c r="B275" s="32"/>
      <c r="C275" s="63" t="s">
        <v>466</v>
      </c>
      <c r="D275" s="64"/>
      <c r="E275" s="38">
        <f t="shared" si="3"/>
        <v>3002.5</v>
      </c>
      <c r="F275" s="67">
        <f>F277+F278+F279+F280+F281+F282</f>
        <v>2974.4</v>
      </c>
      <c r="G275" s="67">
        <f>G277+G278+G279+G280+G281</f>
        <v>1946.7</v>
      </c>
      <c r="H275" s="67">
        <f>H277+H278+H279+H280+H281</f>
        <v>28.1</v>
      </c>
    </row>
    <row r="276" spans="2:8" ht="15" x14ac:dyDescent="0.25">
      <c r="B276" s="32"/>
      <c r="C276" s="98" t="s">
        <v>358</v>
      </c>
      <c r="D276" s="64"/>
      <c r="E276" s="103">
        <f t="shared" ref="E276:E339" si="4">F276+H276</f>
        <v>3002.5</v>
      </c>
      <c r="F276" s="99">
        <f>F275</f>
        <v>2974.4</v>
      </c>
      <c r="G276" s="99">
        <f>G275</f>
        <v>1946.7</v>
      </c>
      <c r="H276" s="99">
        <f>H275</f>
        <v>28.1</v>
      </c>
    </row>
    <row r="277" spans="2:8" ht="30" x14ac:dyDescent="0.25">
      <c r="B277" s="32" t="s">
        <v>381</v>
      </c>
      <c r="C277" s="83" t="s">
        <v>461</v>
      </c>
      <c r="D277" s="37" t="s">
        <v>380</v>
      </c>
      <c r="E277" s="42">
        <f t="shared" si="4"/>
        <v>2245.1</v>
      </c>
      <c r="F277" s="49">
        <v>2223.5</v>
      </c>
      <c r="G277" s="49">
        <v>1647.8</v>
      </c>
      <c r="H277" s="49">
        <v>21.6</v>
      </c>
    </row>
    <row r="278" spans="2:8" ht="13.9" customHeight="1" x14ac:dyDescent="0.25">
      <c r="B278" s="32" t="s">
        <v>381</v>
      </c>
      <c r="C278" s="83" t="s">
        <v>462</v>
      </c>
      <c r="D278" s="37" t="s">
        <v>112</v>
      </c>
      <c r="E278" s="42">
        <f t="shared" si="4"/>
        <v>669.1</v>
      </c>
      <c r="F278" s="49">
        <v>669.1</v>
      </c>
      <c r="G278" s="49">
        <v>297.60000000000002</v>
      </c>
      <c r="H278" s="49"/>
    </row>
    <row r="279" spans="2:8" ht="15" x14ac:dyDescent="0.25">
      <c r="B279" s="32" t="s">
        <v>463</v>
      </c>
      <c r="C279" s="48" t="s">
        <v>452</v>
      </c>
      <c r="D279" s="37" t="s">
        <v>167</v>
      </c>
      <c r="E279" s="42">
        <f t="shared" si="4"/>
        <v>12.4</v>
      </c>
      <c r="F279" s="49">
        <v>5.9</v>
      </c>
      <c r="G279" s="49">
        <v>0.8</v>
      </c>
      <c r="H279" s="49">
        <v>6.5</v>
      </c>
    </row>
    <row r="280" spans="2:8" ht="15" x14ac:dyDescent="0.25">
      <c r="B280" s="32" t="s">
        <v>383</v>
      </c>
      <c r="C280" s="48" t="s">
        <v>384</v>
      </c>
      <c r="D280" s="37" t="s">
        <v>380</v>
      </c>
      <c r="E280" s="42">
        <f t="shared" si="4"/>
        <v>0.6</v>
      </c>
      <c r="F280" s="49">
        <v>0.6</v>
      </c>
      <c r="G280" s="49">
        <v>0.5</v>
      </c>
      <c r="H280" s="49"/>
    </row>
    <row r="281" spans="2:8" ht="15" x14ac:dyDescent="0.25">
      <c r="B281" s="32" t="s">
        <v>464</v>
      </c>
      <c r="C281" s="48" t="s">
        <v>465</v>
      </c>
      <c r="D281" s="37" t="s">
        <v>380</v>
      </c>
      <c r="E281" s="42">
        <f t="shared" si="4"/>
        <v>1.5</v>
      </c>
      <c r="F281" s="49">
        <v>1.5</v>
      </c>
      <c r="G281" s="49"/>
      <c r="H281" s="49"/>
    </row>
    <row r="282" spans="2:8" ht="15" x14ac:dyDescent="0.25">
      <c r="B282" s="32" t="s">
        <v>381</v>
      </c>
      <c r="C282" s="48" t="s">
        <v>453</v>
      </c>
      <c r="D282" s="37" t="s">
        <v>327</v>
      </c>
      <c r="E282" s="42">
        <f t="shared" si="4"/>
        <v>73.8</v>
      </c>
      <c r="F282" s="49">
        <v>73.8</v>
      </c>
      <c r="G282" s="49"/>
      <c r="H282" s="49"/>
    </row>
    <row r="283" spans="2:8" ht="14.25" x14ac:dyDescent="0.2">
      <c r="B283" s="32"/>
      <c r="C283" s="63" t="s">
        <v>467</v>
      </c>
      <c r="D283" s="64"/>
      <c r="E283" s="38">
        <f t="shared" si="4"/>
        <v>3442.8999999999996</v>
      </c>
      <c r="F283" s="67">
        <f>F285+F286+F287+F288+F289+F291+F290</f>
        <v>3361.7</v>
      </c>
      <c r="G283" s="67">
        <f>G285+G286+G287+G288+G289+G291</f>
        <v>2123.7000000000003</v>
      </c>
      <c r="H283" s="67">
        <f>H285+H286+H287+H288+H289+H291</f>
        <v>81.2</v>
      </c>
    </row>
    <row r="284" spans="2:8" ht="15" x14ac:dyDescent="0.25">
      <c r="B284" s="32"/>
      <c r="C284" s="98" t="s">
        <v>358</v>
      </c>
      <c r="D284" s="64"/>
      <c r="E284" s="103">
        <f t="shared" si="4"/>
        <v>3388.2</v>
      </c>
      <c r="F284" s="99">
        <f>F285+F286+F287+F288+F289+F290</f>
        <v>3361.7</v>
      </c>
      <c r="G284" s="99">
        <f>G285+G286+G287+G288+G289</f>
        <v>2123.7000000000003</v>
      </c>
      <c r="H284" s="99">
        <f>H285+H286+H287+H288+H289</f>
        <v>26.5</v>
      </c>
    </row>
    <row r="285" spans="2:8" ht="30" x14ac:dyDescent="0.25">
      <c r="B285" s="32" t="s">
        <v>381</v>
      </c>
      <c r="C285" s="83" t="s">
        <v>461</v>
      </c>
      <c r="D285" s="37" t="s">
        <v>380</v>
      </c>
      <c r="E285" s="42">
        <f t="shared" si="4"/>
        <v>2286.3000000000002</v>
      </c>
      <c r="F285" s="49">
        <v>2262.5</v>
      </c>
      <c r="G285" s="49">
        <v>1667.4</v>
      </c>
      <c r="H285" s="49">
        <v>23.8</v>
      </c>
    </row>
    <row r="286" spans="2:8" ht="15" customHeight="1" x14ac:dyDescent="0.25">
      <c r="B286" s="32" t="s">
        <v>381</v>
      </c>
      <c r="C286" s="83" t="s">
        <v>462</v>
      </c>
      <c r="D286" s="37" t="s">
        <v>112</v>
      </c>
      <c r="E286" s="42">
        <f t="shared" si="4"/>
        <v>998.80000000000007</v>
      </c>
      <c r="F286" s="49">
        <v>996.1</v>
      </c>
      <c r="G286" s="49">
        <v>455.8</v>
      </c>
      <c r="H286" s="49">
        <v>2.7</v>
      </c>
    </row>
    <row r="287" spans="2:8" ht="15" x14ac:dyDescent="0.25">
      <c r="B287" s="32" t="s">
        <v>463</v>
      </c>
      <c r="C287" s="48" t="s">
        <v>452</v>
      </c>
      <c r="D287" s="37" t="s">
        <v>167</v>
      </c>
      <c r="E287" s="42">
        <f t="shared" si="4"/>
        <v>58</v>
      </c>
      <c r="F287" s="49">
        <v>58</v>
      </c>
      <c r="G287" s="49"/>
      <c r="H287" s="49"/>
    </row>
    <row r="288" spans="2:8" ht="15" x14ac:dyDescent="0.25">
      <c r="B288" s="32" t="s">
        <v>383</v>
      </c>
      <c r="C288" s="48" t="s">
        <v>384</v>
      </c>
      <c r="D288" s="37" t="s">
        <v>380</v>
      </c>
      <c r="E288" s="42">
        <f t="shared" si="4"/>
        <v>0.7</v>
      </c>
      <c r="F288" s="49">
        <v>0.7</v>
      </c>
      <c r="G288" s="49">
        <v>0.5</v>
      </c>
      <c r="H288" s="49"/>
    </row>
    <row r="289" spans="2:8" ht="15" x14ac:dyDescent="0.25">
      <c r="B289" s="32" t="s">
        <v>464</v>
      </c>
      <c r="C289" s="48" t="s">
        <v>465</v>
      </c>
      <c r="D289" s="37" t="s">
        <v>380</v>
      </c>
      <c r="E289" s="42">
        <f t="shared" si="4"/>
        <v>2</v>
      </c>
      <c r="F289" s="49">
        <v>2</v>
      </c>
      <c r="G289" s="49"/>
      <c r="H289" s="49"/>
    </row>
    <row r="290" spans="2:8" ht="15" x14ac:dyDescent="0.25">
      <c r="B290" s="32" t="s">
        <v>381</v>
      </c>
      <c r="C290" s="48" t="s">
        <v>453</v>
      </c>
      <c r="D290" s="37" t="s">
        <v>327</v>
      </c>
      <c r="E290" s="42">
        <f t="shared" si="4"/>
        <v>42.4</v>
      </c>
      <c r="F290" s="49">
        <v>42.4</v>
      </c>
      <c r="G290" s="49"/>
      <c r="H290" s="49"/>
    </row>
    <row r="291" spans="2:8" ht="15.6" customHeight="1" x14ac:dyDescent="0.2">
      <c r="B291" s="114"/>
      <c r="C291" s="71" t="s">
        <v>246</v>
      </c>
      <c r="D291" s="34" t="s">
        <v>112</v>
      </c>
      <c r="E291" s="38">
        <f t="shared" si="4"/>
        <v>54.7</v>
      </c>
      <c r="F291" s="67"/>
      <c r="G291" s="67"/>
      <c r="H291" s="67">
        <f>H292</f>
        <v>54.7</v>
      </c>
    </row>
    <row r="292" spans="2:8" ht="13.9" customHeight="1" x14ac:dyDescent="0.25">
      <c r="B292" s="114" t="s">
        <v>281</v>
      </c>
      <c r="C292" s="76" t="s">
        <v>468</v>
      </c>
      <c r="D292" s="37" t="s">
        <v>112</v>
      </c>
      <c r="E292" s="42">
        <f t="shared" si="4"/>
        <v>54.7</v>
      </c>
      <c r="F292" s="49"/>
      <c r="G292" s="49"/>
      <c r="H292" s="49">
        <v>54.7</v>
      </c>
    </row>
    <row r="293" spans="2:8" ht="14.25" x14ac:dyDescent="0.2">
      <c r="B293" s="32"/>
      <c r="C293" s="63" t="s">
        <v>469</v>
      </c>
      <c r="D293" s="64"/>
      <c r="E293" s="38">
        <f t="shared" si="4"/>
        <v>1892.4</v>
      </c>
      <c r="F293" s="67">
        <f>F295+F296+F297+F298+F299+F300</f>
        <v>1877.4</v>
      </c>
      <c r="G293" s="67">
        <f>G295+G296+G297+G298+G299</f>
        <v>1216.5</v>
      </c>
      <c r="H293" s="67">
        <f>H295+H296+H297+H298+H299</f>
        <v>15</v>
      </c>
    </row>
    <row r="294" spans="2:8" ht="15" x14ac:dyDescent="0.25">
      <c r="B294" s="32"/>
      <c r="C294" s="98" t="s">
        <v>358</v>
      </c>
      <c r="D294" s="64"/>
      <c r="E294" s="103">
        <f t="shared" si="4"/>
        <v>1892.4</v>
      </c>
      <c r="F294" s="99">
        <f>F293</f>
        <v>1877.4</v>
      </c>
      <c r="G294" s="99">
        <f>G293</f>
        <v>1216.5</v>
      </c>
      <c r="H294" s="99">
        <f>H293</f>
        <v>15</v>
      </c>
    </row>
    <row r="295" spans="2:8" ht="30" x14ac:dyDescent="0.25">
      <c r="B295" s="32" t="s">
        <v>381</v>
      </c>
      <c r="C295" s="83" t="s">
        <v>461</v>
      </c>
      <c r="D295" s="37" t="s">
        <v>380</v>
      </c>
      <c r="E295" s="42">
        <f t="shared" si="4"/>
        <v>1238.5999999999999</v>
      </c>
      <c r="F295" s="49">
        <v>1223.5999999999999</v>
      </c>
      <c r="G295" s="49">
        <v>910.4</v>
      </c>
      <c r="H295" s="49">
        <v>15</v>
      </c>
    </row>
    <row r="296" spans="2:8" ht="16.899999999999999" customHeight="1" x14ac:dyDescent="0.25">
      <c r="B296" s="32" t="s">
        <v>381</v>
      </c>
      <c r="C296" s="83" t="s">
        <v>462</v>
      </c>
      <c r="D296" s="37" t="s">
        <v>112</v>
      </c>
      <c r="E296" s="42">
        <f t="shared" si="4"/>
        <v>597.9</v>
      </c>
      <c r="F296" s="49">
        <v>597.9</v>
      </c>
      <c r="G296" s="49">
        <v>306</v>
      </c>
      <c r="H296" s="49"/>
    </row>
    <row r="297" spans="2:8" ht="15" x14ac:dyDescent="0.25">
      <c r="B297" s="32" t="s">
        <v>463</v>
      </c>
      <c r="C297" s="48" t="s">
        <v>452</v>
      </c>
      <c r="D297" s="37" t="s">
        <v>167</v>
      </c>
      <c r="E297" s="42">
        <f t="shared" si="4"/>
        <v>17.399999999999999</v>
      </c>
      <c r="F297" s="49">
        <v>17.399999999999999</v>
      </c>
      <c r="G297" s="49"/>
      <c r="H297" s="49"/>
    </row>
    <row r="298" spans="2:8" ht="15" x14ac:dyDescent="0.25">
      <c r="B298" s="32" t="s">
        <v>383</v>
      </c>
      <c r="C298" s="48" t="s">
        <v>384</v>
      </c>
      <c r="D298" s="37" t="s">
        <v>380</v>
      </c>
      <c r="E298" s="42">
        <f t="shared" si="4"/>
        <v>0.2</v>
      </c>
      <c r="F298" s="49">
        <v>0.2</v>
      </c>
      <c r="G298" s="49">
        <v>0.1</v>
      </c>
      <c r="H298" s="49"/>
    </row>
    <row r="299" spans="2:8" ht="15" x14ac:dyDescent="0.25">
      <c r="B299" s="32" t="s">
        <v>464</v>
      </c>
      <c r="C299" s="48" t="s">
        <v>465</v>
      </c>
      <c r="D299" s="37" t="s">
        <v>380</v>
      </c>
      <c r="E299" s="42">
        <f t="shared" si="4"/>
        <v>1</v>
      </c>
      <c r="F299" s="49">
        <v>1</v>
      </c>
      <c r="G299" s="49"/>
      <c r="H299" s="49"/>
    </row>
    <row r="300" spans="2:8" ht="15" x14ac:dyDescent="0.25">
      <c r="B300" s="32" t="s">
        <v>381</v>
      </c>
      <c r="C300" s="48" t="s">
        <v>453</v>
      </c>
      <c r="D300" s="37" t="s">
        <v>327</v>
      </c>
      <c r="E300" s="42">
        <f t="shared" si="4"/>
        <v>37.299999999999997</v>
      </c>
      <c r="F300" s="49">
        <v>37.299999999999997</v>
      </c>
      <c r="G300" s="49"/>
      <c r="H300" s="49"/>
    </row>
    <row r="301" spans="2:8" ht="14.25" x14ac:dyDescent="0.2">
      <c r="B301" s="32"/>
      <c r="C301" s="63" t="s">
        <v>470</v>
      </c>
      <c r="D301" s="64"/>
      <c r="E301" s="38">
        <f t="shared" si="4"/>
        <v>1855.2</v>
      </c>
      <c r="F301" s="67">
        <f>F303+F304+F305+F306+F307+F308</f>
        <v>1797</v>
      </c>
      <c r="G301" s="67">
        <f>G303+G304+G305+G306+G307</f>
        <v>1194.8</v>
      </c>
      <c r="H301" s="67">
        <f>H303+H304+H305+H306+H307</f>
        <v>58.2</v>
      </c>
    </row>
    <row r="302" spans="2:8" ht="15" x14ac:dyDescent="0.25">
      <c r="B302" s="32"/>
      <c r="C302" s="98" t="s">
        <v>358</v>
      </c>
      <c r="D302" s="64"/>
      <c r="E302" s="103">
        <f t="shared" si="4"/>
        <v>1855.2</v>
      </c>
      <c r="F302" s="99">
        <f>F301</f>
        <v>1797</v>
      </c>
      <c r="G302" s="99">
        <f>G301</f>
        <v>1194.8</v>
      </c>
      <c r="H302" s="99">
        <f>H301</f>
        <v>58.2</v>
      </c>
    </row>
    <row r="303" spans="2:8" ht="30" x14ac:dyDescent="0.25">
      <c r="B303" s="32" t="s">
        <v>381</v>
      </c>
      <c r="C303" s="83" t="s">
        <v>461</v>
      </c>
      <c r="D303" s="37" t="s">
        <v>380</v>
      </c>
      <c r="E303" s="42">
        <f t="shared" si="4"/>
        <v>1429.4</v>
      </c>
      <c r="F303" s="49">
        <v>1404.2</v>
      </c>
      <c r="G303" s="49">
        <v>1022.1</v>
      </c>
      <c r="H303" s="49">
        <v>25.2</v>
      </c>
    </row>
    <row r="304" spans="2:8" ht="13.9" customHeight="1" x14ac:dyDescent="0.25">
      <c r="B304" s="32" t="s">
        <v>381</v>
      </c>
      <c r="C304" s="83" t="s">
        <v>462</v>
      </c>
      <c r="D304" s="37" t="s">
        <v>112</v>
      </c>
      <c r="E304" s="42">
        <f t="shared" si="4"/>
        <v>384.2</v>
      </c>
      <c r="F304" s="49">
        <v>351.2</v>
      </c>
      <c r="G304" s="49">
        <v>172.2</v>
      </c>
      <c r="H304" s="49">
        <v>33</v>
      </c>
    </row>
    <row r="305" spans="2:8" ht="15" x14ac:dyDescent="0.25">
      <c r="B305" s="32" t="s">
        <v>463</v>
      </c>
      <c r="C305" s="48" t="s">
        <v>452</v>
      </c>
      <c r="D305" s="37" t="s">
        <v>167</v>
      </c>
      <c r="E305" s="42">
        <f t="shared" si="4"/>
        <v>9</v>
      </c>
      <c r="F305" s="49">
        <v>9</v>
      </c>
      <c r="G305" s="49"/>
      <c r="H305" s="49"/>
    </row>
    <row r="306" spans="2:8" ht="15" x14ac:dyDescent="0.25">
      <c r="B306" s="32" t="s">
        <v>383</v>
      </c>
      <c r="C306" s="48" t="s">
        <v>384</v>
      </c>
      <c r="D306" s="37" t="s">
        <v>380</v>
      </c>
      <c r="E306" s="42">
        <f t="shared" si="4"/>
        <v>0.6</v>
      </c>
      <c r="F306" s="49">
        <v>0.6</v>
      </c>
      <c r="G306" s="49">
        <v>0.5</v>
      </c>
      <c r="H306" s="49"/>
    </row>
    <row r="307" spans="2:8" ht="15" x14ac:dyDescent="0.25">
      <c r="B307" s="32" t="s">
        <v>464</v>
      </c>
      <c r="C307" s="48" t="s">
        <v>465</v>
      </c>
      <c r="D307" s="37" t="s">
        <v>380</v>
      </c>
      <c r="E307" s="42">
        <f t="shared" si="4"/>
        <v>1.5</v>
      </c>
      <c r="F307" s="49">
        <v>1.5</v>
      </c>
      <c r="G307" s="49"/>
      <c r="H307" s="49"/>
    </row>
    <row r="308" spans="2:8" ht="15" x14ac:dyDescent="0.25">
      <c r="B308" s="32" t="s">
        <v>381</v>
      </c>
      <c r="C308" s="48" t="s">
        <v>453</v>
      </c>
      <c r="D308" s="37" t="s">
        <v>327</v>
      </c>
      <c r="E308" s="42">
        <f t="shared" si="4"/>
        <v>30.5</v>
      </c>
      <c r="F308" s="49">
        <v>30.5</v>
      </c>
      <c r="G308" s="49"/>
      <c r="H308" s="49"/>
    </row>
    <row r="309" spans="2:8" ht="14.25" x14ac:dyDescent="0.2">
      <c r="B309" s="32"/>
      <c r="C309" s="63" t="s">
        <v>471</v>
      </c>
      <c r="D309" s="64"/>
      <c r="E309" s="38">
        <f t="shared" si="4"/>
        <v>4509.5999999999995</v>
      </c>
      <c r="F309" s="67">
        <f>F311+F312+F313+F314+F315+F316</f>
        <v>4434.7</v>
      </c>
      <c r="G309" s="67">
        <f>G311+G312+G313+G314+G315</f>
        <v>2919.3999999999996</v>
      </c>
      <c r="H309" s="67">
        <f>H311+H312+H313+H314+H315</f>
        <v>74.899999999999991</v>
      </c>
    </row>
    <row r="310" spans="2:8" ht="15" x14ac:dyDescent="0.25">
      <c r="B310" s="32"/>
      <c r="C310" s="98" t="s">
        <v>358</v>
      </c>
      <c r="D310" s="64"/>
      <c r="E310" s="103">
        <f t="shared" si="4"/>
        <v>4509.5999999999995</v>
      </c>
      <c r="F310" s="99">
        <f>F309</f>
        <v>4434.7</v>
      </c>
      <c r="G310" s="99">
        <f>G309</f>
        <v>2919.3999999999996</v>
      </c>
      <c r="H310" s="99">
        <f>H309</f>
        <v>74.899999999999991</v>
      </c>
    </row>
    <row r="311" spans="2:8" ht="30" x14ac:dyDescent="0.25">
      <c r="B311" s="32" t="s">
        <v>381</v>
      </c>
      <c r="C311" s="83" t="s">
        <v>461</v>
      </c>
      <c r="D311" s="37" t="s">
        <v>380</v>
      </c>
      <c r="E311" s="42">
        <f t="shared" si="4"/>
        <v>3534.9</v>
      </c>
      <c r="F311" s="49">
        <v>3462.6</v>
      </c>
      <c r="G311" s="49">
        <v>2522.5</v>
      </c>
      <c r="H311" s="49">
        <v>72.3</v>
      </c>
    </row>
    <row r="312" spans="2:8" ht="15" customHeight="1" x14ac:dyDescent="0.25">
      <c r="B312" s="32" t="s">
        <v>381</v>
      </c>
      <c r="C312" s="83" t="s">
        <v>462</v>
      </c>
      <c r="D312" s="37" t="s">
        <v>112</v>
      </c>
      <c r="E312" s="42">
        <f t="shared" si="4"/>
        <v>847.7</v>
      </c>
      <c r="F312" s="49">
        <v>847.7</v>
      </c>
      <c r="G312" s="49">
        <v>384.2</v>
      </c>
      <c r="H312" s="49"/>
    </row>
    <row r="313" spans="2:8" ht="15" x14ac:dyDescent="0.25">
      <c r="B313" s="32" t="s">
        <v>463</v>
      </c>
      <c r="C313" s="48" t="s">
        <v>452</v>
      </c>
      <c r="D313" s="37" t="s">
        <v>167</v>
      </c>
      <c r="E313" s="42">
        <f t="shared" si="4"/>
        <v>66</v>
      </c>
      <c r="F313" s="49">
        <v>63.4</v>
      </c>
      <c r="G313" s="49">
        <v>9.1999999999999993</v>
      </c>
      <c r="H313" s="49">
        <v>2.6</v>
      </c>
    </row>
    <row r="314" spans="2:8" ht="15" x14ac:dyDescent="0.25">
      <c r="B314" s="32" t="s">
        <v>383</v>
      </c>
      <c r="C314" s="48" t="s">
        <v>384</v>
      </c>
      <c r="D314" s="37" t="s">
        <v>380</v>
      </c>
      <c r="E314" s="42">
        <f t="shared" si="4"/>
        <v>4.5999999999999996</v>
      </c>
      <c r="F314" s="49">
        <v>4.5999999999999996</v>
      </c>
      <c r="G314" s="49">
        <v>3.5</v>
      </c>
      <c r="H314" s="49"/>
    </row>
    <row r="315" spans="2:8" ht="15" x14ac:dyDescent="0.25">
      <c r="B315" s="32" t="s">
        <v>464</v>
      </c>
      <c r="C315" s="48" t="s">
        <v>465</v>
      </c>
      <c r="D315" s="37" t="s">
        <v>380</v>
      </c>
      <c r="E315" s="42">
        <f t="shared" si="4"/>
        <v>2.2000000000000002</v>
      </c>
      <c r="F315" s="49">
        <v>2.2000000000000002</v>
      </c>
      <c r="G315" s="49"/>
      <c r="H315" s="49"/>
    </row>
    <row r="316" spans="2:8" ht="15" x14ac:dyDescent="0.25">
      <c r="B316" s="32" t="s">
        <v>381</v>
      </c>
      <c r="C316" s="48" t="s">
        <v>453</v>
      </c>
      <c r="D316" s="37" t="s">
        <v>327</v>
      </c>
      <c r="E316" s="42">
        <f t="shared" si="4"/>
        <v>54.2</v>
      </c>
      <c r="F316" s="49">
        <v>54.2</v>
      </c>
      <c r="G316" s="49"/>
      <c r="H316" s="49"/>
    </row>
    <row r="317" spans="2:8" ht="14.25" x14ac:dyDescent="0.2">
      <c r="B317" s="32"/>
      <c r="C317" s="63" t="s">
        <v>472</v>
      </c>
      <c r="D317" s="64"/>
      <c r="E317" s="38">
        <f t="shared" si="4"/>
        <v>2024.2</v>
      </c>
      <c r="F317" s="67">
        <f>F319+F320+F321+F322+F323</f>
        <v>2014.5</v>
      </c>
      <c r="G317" s="67">
        <f>G319+G320+G321+G322+G323</f>
        <v>1363.8000000000002</v>
      </c>
      <c r="H317" s="67">
        <f>H319+H320+H321+H322+H323</f>
        <v>9.6999999999999993</v>
      </c>
    </row>
    <row r="318" spans="2:8" ht="15" x14ac:dyDescent="0.25">
      <c r="B318" s="32"/>
      <c r="C318" s="98" t="s">
        <v>358</v>
      </c>
      <c r="D318" s="64"/>
      <c r="E318" s="103">
        <f t="shared" si="4"/>
        <v>2024.2</v>
      </c>
      <c r="F318" s="99">
        <f>F317</f>
        <v>2014.5</v>
      </c>
      <c r="G318" s="99">
        <f>G317</f>
        <v>1363.8000000000002</v>
      </c>
      <c r="H318" s="99">
        <f>H317</f>
        <v>9.6999999999999993</v>
      </c>
    </row>
    <row r="319" spans="2:8" ht="30" x14ac:dyDescent="0.25">
      <c r="B319" s="32" t="s">
        <v>381</v>
      </c>
      <c r="C319" s="83" t="s">
        <v>461</v>
      </c>
      <c r="D319" s="37" t="s">
        <v>380</v>
      </c>
      <c r="E319" s="42">
        <f t="shared" si="4"/>
        <v>1546.5</v>
      </c>
      <c r="F319" s="49">
        <v>1536.8</v>
      </c>
      <c r="G319" s="49">
        <v>1153.5</v>
      </c>
      <c r="H319" s="49">
        <v>9.6999999999999993</v>
      </c>
    </row>
    <row r="320" spans="2:8" ht="15.6" customHeight="1" x14ac:dyDescent="0.25">
      <c r="B320" s="32" t="s">
        <v>381</v>
      </c>
      <c r="C320" s="83" t="s">
        <v>462</v>
      </c>
      <c r="D320" s="37" t="s">
        <v>112</v>
      </c>
      <c r="E320" s="42">
        <f t="shared" si="4"/>
        <v>447.5</v>
      </c>
      <c r="F320" s="49">
        <v>447.5</v>
      </c>
      <c r="G320" s="49">
        <v>209.4</v>
      </c>
      <c r="H320" s="49"/>
    </row>
    <row r="321" spans="2:8" ht="15" x14ac:dyDescent="0.25">
      <c r="B321" s="32" t="s">
        <v>463</v>
      </c>
      <c r="C321" s="48" t="s">
        <v>452</v>
      </c>
      <c r="D321" s="37" t="s">
        <v>167</v>
      </c>
      <c r="E321" s="42">
        <f t="shared" si="4"/>
        <v>27</v>
      </c>
      <c r="F321" s="49">
        <v>27</v>
      </c>
      <c r="G321" s="49"/>
      <c r="H321" s="49"/>
    </row>
    <row r="322" spans="2:8" ht="15" x14ac:dyDescent="0.25">
      <c r="B322" s="32" t="s">
        <v>383</v>
      </c>
      <c r="C322" s="48" t="s">
        <v>384</v>
      </c>
      <c r="D322" s="37" t="s">
        <v>380</v>
      </c>
      <c r="E322" s="42">
        <f t="shared" si="4"/>
        <v>1.2</v>
      </c>
      <c r="F322" s="49">
        <v>1.2</v>
      </c>
      <c r="G322" s="49">
        <v>0.9</v>
      </c>
      <c r="H322" s="49"/>
    </row>
    <row r="323" spans="2:8" ht="15" x14ac:dyDescent="0.25">
      <c r="B323" s="32" t="s">
        <v>464</v>
      </c>
      <c r="C323" s="48" t="s">
        <v>465</v>
      </c>
      <c r="D323" s="37" t="s">
        <v>380</v>
      </c>
      <c r="E323" s="42">
        <f t="shared" si="4"/>
        <v>2</v>
      </c>
      <c r="F323" s="49">
        <v>2</v>
      </c>
      <c r="G323" s="49"/>
      <c r="H323" s="49"/>
    </row>
    <row r="324" spans="2:8" ht="14.25" x14ac:dyDescent="0.2">
      <c r="B324" s="32"/>
      <c r="C324" s="63" t="s">
        <v>473</v>
      </c>
      <c r="D324" s="64"/>
      <c r="E324" s="38">
        <f t="shared" si="4"/>
        <v>951.7</v>
      </c>
      <c r="F324" s="67">
        <f>F326+F327+F328+F329+F330</f>
        <v>946.30000000000007</v>
      </c>
      <c r="G324" s="67">
        <f>G326+G327+G328+G329</f>
        <v>602.09999999999991</v>
      </c>
      <c r="H324" s="67">
        <f>H326+H327+H328+H329</f>
        <v>5.4</v>
      </c>
    </row>
    <row r="325" spans="2:8" ht="15" x14ac:dyDescent="0.25">
      <c r="B325" s="32"/>
      <c r="C325" s="98" t="s">
        <v>358</v>
      </c>
      <c r="D325" s="64"/>
      <c r="E325" s="103">
        <f t="shared" si="4"/>
        <v>951.7</v>
      </c>
      <c r="F325" s="99">
        <f>F324</f>
        <v>946.30000000000007</v>
      </c>
      <c r="G325" s="99">
        <f>G324</f>
        <v>602.09999999999991</v>
      </c>
      <c r="H325" s="99">
        <f>H324</f>
        <v>5.4</v>
      </c>
    </row>
    <row r="326" spans="2:8" ht="30" x14ac:dyDescent="0.25">
      <c r="B326" s="32" t="s">
        <v>381</v>
      </c>
      <c r="C326" s="83" t="s">
        <v>461</v>
      </c>
      <c r="D326" s="37" t="s">
        <v>380</v>
      </c>
      <c r="E326" s="42">
        <f t="shared" si="4"/>
        <v>589.1</v>
      </c>
      <c r="F326" s="49">
        <v>583.70000000000005</v>
      </c>
      <c r="G326" s="49">
        <v>423.9</v>
      </c>
      <c r="H326" s="49">
        <v>5.4</v>
      </c>
    </row>
    <row r="327" spans="2:8" ht="15" customHeight="1" x14ac:dyDescent="0.25">
      <c r="B327" s="32" t="s">
        <v>381</v>
      </c>
      <c r="C327" s="83" t="s">
        <v>462</v>
      </c>
      <c r="D327" s="37" t="s">
        <v>112</v>
      </c>
      <c r="E327" s="42">
        <f t="shared" si="4"/>
        <v>334.1</v>
      </c>
      <c r="F327" s="49">
        <v>334.1</v>
      </c>
      <c r="G327" s="49">
        <v>178.2</v>
      </c>
      <c r="H327" s="49"/>
    </row>
    <row r="328" spans="2:8" ht="15" x14ac:dyDescent="0.25">
      <c r="B328" s="32" t="s">
        <v>463</v>
      </c>
      <c r="C328" s="83" t="s">
        <v>474</v>
      </c>
      <c r="D328" s="37" t="s">
        <v>167</v>
      </c>
      <c r="E328" s="42">
        <f t="shared" si="4"/>
        <v>16.3</v>
      </c>
      <c r="F328" s="49">
        <v>16.3</v>
      </c>
      <c r="G328" s="49"/>
      <c r="H328" s="49"/>
    </row>
    <row r="329" spans="2:8" ht="15" x14ac:dyDescent="0.25">
      <c r="B329" s="32" t="s">
        <v>464</v>
      </c>
      <c r="C329" s="48" t="s">
        <v>465</v>
      </c>
      <c r="D329" s="37" t="s">
        <v>380</v>
      </c>
      <c r="E329" s="42">
        <f t="shared" si="4"/>
        <v>0.5</v>
      </c>
      <c r="F329" s="49">
        <v>0.5</v>
      </c>
      <c r="G329" s="49"/>
      <c r="H329" s="49"/>
    </row>
    <row r="330" spans="2:8" ht="15" x14ac:dyDescent="0.25">
      <c r="B330" s="32" t="s">
        <v>381</v>
      </c>
      <c r="C330" s="48" t="s">
        <v>453</v>
      </c>
      <c r="D330" s="37" t="s">
        <v>327</v>
      </c>
      <c r="E330" s="42">
        <f t="shared" si="4"/>
        <v>11.7</v>
      </c>
      <c r="F330" s="49">
        <v>11.7</v>
      </c>
      <c r="G330" s="49"/>
      <c r="H330" s="49"/>
    </row>
    <row r="331" spans="2:8" ht="14.25" x14ac:dyDescent="0.2">
      <c r="B331" s="32"/>
      <c r="C331" s="63" t="s">
        <v>475</v>
      </c>
      <c r="D331" s="64"/>
      <c r="E331" s="38">
        <f t="shared" si="4"/>
        <v>985.9</v>
      </c>
      <c r="F331" s="67">
        <f>F333+F334+F335+F336</f>
        <v>966.4</v>
      </c>
      <c r="G331" s="67">
        <f>G333+G334+G335+G336</f>
        <v>645</v>
      </c>
      <c r="H331" s="67">
        <f>H333+H334+H335+H336</f>
        <v>19.5</v>
      </c>
    </row>
    <row r="332" spans="2:8" ht="15" x14ac:dyDescent="0.25">
      <c r="B332" s="32"/>
      <c r="C332" s="98" t="s">
        <v>358</v>
      </c>
      <c r="D332" s="64"/>
      <c r="E332" s="103">
        <f t="shared" si="4"/>
        <v>985.9</v>
      </c>
      <c r="F332" s="99">
        <f>F331</f>
        <v>966.4</v>
      </c>
      <c r="G332" s="99">
        <f>G331</f>
        <v>645</v>
      </c>
      <c r="H332" s="99">
        <f>H331</f>
        <v>19.5</v>
      </c>
    </row>
    <row r="333" spans="2:8" ht="30" x14ac:dyDescent="0.25">
      <c r="B333" s="32" t="s">
        <v>381</v>
      </c>
      <c r="C333" s="83" t="s">
        <v>461</v>
      </c>
      <c r="D333" s="37" t="s">
        <v>380</v>
      </c>
      <c r="E333" s="42">
        <f t="shared" si="4"/>
        <v>653.4</v>
      </c>
      <c r="F333" s="49">
        <v>633.9</v>
      </c>
      <c r="G333" s="49">
        <v>470.4</v>
      </c>
      <c r="H333" s="49">
        <v>19.5</v>
      </c>
    </row>
    <row r="334" spans="2:8" ht="14.45" customHeight="1" x14ac:dyDescent="0.25">
      <c r="B334" s="32" t="s">
        <v>381</v>
      </c>
      <c r="C334" s="83" t="s">
        <v>462</v>
      </c>
      <c r="D334" s="37" t="s">
        <v>112</v>
      </c>
      <c r="E334" s="42">
        <f t="shared" si="4"/>
        <v>330.5</v>
      </c>
      <c r="F334" s="49">
        <v>330.5</v>
      </c>
      <c r="G334" s="49">
        <v>174.6</v>
      </c>
      <c r="H334" s="49"/>
    </row>
    <row r="335" spans="2:8" ht="15" x14ac:dyDescent="0.25">
      <c r="B335" s="32" t="s">
        <v>463</v>
      </c>
      <c r="C335" s="48" t="s">
        <v>452</v>
      </c>
      <c r="D335" s="37" t="s">
        <v>167</v>
      </c>
      <c r="E335" s="42">
        <f t="shared" si="4"/>
        <v>0.6</v>
      </c>
      <c r="F335" s="49">
        <v>0.6</v>
      </c>
      <c r="G335" s="49"/>
      <c r="H335" s="49"/>
    </row>
    <row r="336" spans="2:8" ht="15" x14ac:dyDescent="0.25">
      <c r="B336" s="32" t="s">
        <v>464</v>
      </c>
      <c r="C336" s="48" t="s">
        <v>465</v>
      </c>
      <c r="D336" s="37" t="s">
        <v>380</v>
      </c>
      <c r="E336" s="42">
        <f t="shared" si="4"/>
        <v>1.4</v>
      </c>
      <c r="F336" s="49">
        <v>1.4</v>
      </c>
      <c r="G336" s="49"/>
      <c r="H336" s="49"/>
    </row>
    <row r="337" spans="2:8" ht="15.6" customHeight="1" x14ac:dyDescent="0.2">
      <c r="B337" s="32"/>
      <c r="C337" s="63" t="s">
        <v>476</v>
      </c>
      <c r="D337" s="64"/>
      <c r="E337" s="38">
        <f t="shared" si="4"/>
        <v>1361.1</v>
      </c>
      <c r="F337" s="67">
        <f>F339+F340+F341+F342</f>
        <v>1344.5</v>
      </c>
      <c r="G337" s="67">
        <f>G339+G340+G341+G342</f>
        <v>913</v>
      </c>
      <c r="H337" s="67">
        <f>H339+H340+H341+H342</f>
        <v>16.600000000000001</v>
      </c>
    </row>
    <row r="338" spans="2:8" ht="17.45" customHeight="1" x14ac:dyDescent="0.25">
      <c r="B338" s="32"/>
      <c r="C338" s="98" t="s">
        <v>358</v>
      </c>
      <c r="D338" s="64"/>
      <c r="E338" s="103">
        <f t="shared" si="4"/>
        <v>1361.1</v>
      </c>
      <c r="F338" s="99">
        <f>F337</f>
        <v>1344.5</v>
      </c>
      <c r="G338" s="99">
        <f>G337</f>
        <v>913</v>
      </c>
      <c r="H338" s="99">
        <f>H337</f>
        <v>16.600000000000001</v>
      </c>
    </row>
    <row r="339" spans="2:8" ht="30" x14ac:dyDescent="0.25">
      <c r="B339" s="32" t="s">
        <v>381</v>
      </c>
      <c r="C339" s="83" t="s">
        <v>461</v>
      </c>
      <c r="D339" s="37" t="s">
        <v>380</v>
      </c>
      <c r="E339" s="42">
        <f t="shared" si="4"/>
        <v>944.1</v>
      </c>
      <c r="F339" s="49">
        <v>927.5</v>
      </c>
      <c r="G339" s="49">
        <v>687</v>
      </c>
      <c r="H339" s="49">
        <v>16.600000000000001</v>
      </c>
    </row>
    <row r="340" spans="2:8" ht="13.9" customHeight="1" x14ac:dyDescent="0.25">
      <c r="B340" s="32" t="s">
        <v>381</v>
      </c>
      <c r="C340" s="83" t="s">
        <v>462</v>
      </c>
      <c r="D340" s="37" t="s">
        <v>112</v>
      </c>
      <c r="E340" s="42">
        <f t="shared" ref="E340:E413" si="5">F340+H340</f>
        <v>388.9</v>
      </c>
      <c r="F340" s="49">
        <v>388.9</v>
      </c>
      <c r="G340" s="49">
        <v>226</v>
      </c>
      <c r="H340" s="49"/>
    </row>
    <row r="341" spans="2:8" ht="15" x14ac:dyDescent="0.25">
      <c r="B341" s="32" t="s">
        <v>463</v>
      </c>
      <c r="C341" s="48" t="s">
        <v>452</v>
      </c>
      <c r="D341" s="37" t="s">
        <v>167</v>
      </c>
      <c r="E341" s="42">
        <f t="shared" si="5"/>
        <v>26.1</v>
      </c>
      <c r="F341" s="49">
        <v>26.1</v>
      </c>
      <c r="G341" s="49"/>
      <c r="H341" s="49"/>
    </row>
    <row r="342" spans="2:8" ht="15" x14ac:dyDescent="0.25">
      <c r="B342" s="32" t="s">
        <v>464</v>
      </c>
      <c r="C342" s="48" t="s">
        <v>465</v>
      </c>
      <c r="D342" s="37" t="s">
        <v>380</v>
      </c>
      <c r="E342" s="42">
        <f t="shared" si="5"/>
        <v>2</v>
      </c>
      <c r="F342" s="49">
        <v>2</v>
      </c>
      <c r="G342" s="49"/>
      <c r="H342" s="49"/>
    </row>
    <row r="343" spans="2:8" ht="28.5" x14ac:dyDescent="0.2">
      <c r="B343" s="32"/>
      <c r="C343" s="63" t="s">
        <v>477</v>
      </c>
      <c r="D343" s="64"/>
      <c r="E343" s="38">
        <f t="shared" si="5"/>
        <v>1136.7</v>
      </c>
      <c r="F343" s="67">
        <f>F345+F346+F347+F348+F349</f>
        <v>1126.1000000000001</v>
      </c>
      <c r="G343" s="67">
        <f>G345+G346+G347+G348</f>
        <v>753.4</v>
      </c>
      <c r="H343" s="67">
        <f>H345+H346+H347+H348</f>
        <v>10.6</v>
      </c>
    </row>
    <row r="344" spans="2:8" ht="15" x14ac:dyDescent="0.25">
      <c r="B344" s="32"/>
      <c r="C344" s="98" t="s">
        <v>358</v>
      </c>
      <c r="D344" s="64"/>
      <c r="E344" s="103">
        <f t="shared" si="5"/>
        <v>1136.7</v>
      </c>
      <c r="F344" s="99">
        <f>F343</f>
        <v>1126.1000000000001</v>
      </c>
      <c r="G344" s="99">
        <f>G343</f>
        <v>753.4</v>
      </c>
      <c r="H344" s="99">
        <f>H343</f>
        <v>10.6</v>
      </c>
    </row>
    <row r="345" spans="2:8" ht="30" x14ac:dyDescent="0.25">
      <c r="B345" s="32" t="s">
        <v>381</v>
      </c>
      <c r="C345" s="83" t="s">
        <v>461</v>
      </c>
      <c r="D345" s="37" t="s">
        <v>380</v>
      </c>
      <c r="E345" s="42">
        <f t="shared" si="5"/>
        <v>754.5</v>
      </c>
      <c r="F345" s="49">
        <v>743.9</v>
      </c>
      <c r="G345" s="49">
        <v>555.5</v>
      </c>
      <c r="H345" s="49">
        <v>10.6</v>
      </c>
    </row>
    <row r="346" spans="2:8" ht="14.45" customHeight="1" x14ac:dyDescent="0.25">
      <c r="B346" s="32" t="s">
        <v>381</v>
      </c>
      <c r="C346" s="83" t="s">
        <v>462</v>
      </c>
      <c r="D346" s="37" t="s">
        <v>112</v>
      </c>
      <c r="E346" s="42">
        <f t="shared" si="5"/>
        <v>345.6</v>
      </c>
      <c r="F346" s="49">
        <v>345.6</v>
      </c>
      <c r="G346" s="49">
        <v>197.9</v>
      </c>
      <c r="H346" s="49"/>
    </row>
    <row r="347" spans="2:8" ht="15" x14ac:dyDescent="0.25">
      <c r="B347" s="32" t="s">
        <v>463</v>
      </c>
      <c r="C347" s="48" t="s">
        <v>452</v>
      </c>
      <c r="D347" s="37" t="s">
        <v>167</v>
      </c>
      <c r="E347" s="42">
        <f t="shared" si="5"/>
        <v>14.7</v>
      </c>
      <c r="F347" s="49">
        <v>14.7</v>
      </c>
      <c r="G347" s="49"/>
      <c r="H347" s="49"/>
    </row>
    <row r="348" spans="2:8" ht="15" x14ac:dyDescent="0.25">
      <c r="B348" s="32" t="s">
        <v>464</v>
      </c>
      <c r="C348" s="48" t="s">
        <v>465</v>
      </c>
      <c r="D348" s="37" t="s">
        <v>380</v>
      </c>
      <c r="E348" s="42">
        <f t="shared" si="5"/>
        <v>1</v>
      </c>
      <c r="F348" s="49">
        <v>1</v>
      </c>
      <c r="G348" s="49"/>
      <c r="H348" s="49"/>
    </row>
    <row r="349" spans="2:8" ht="15" x14ac:dyDescent="0.25">
      <c r="B349" s="32" t="s">
        <v>381</v>
      </c>
      <c r="C349" s="48" t="s">
        <v>453</v>
      </c>
      <c r="D349" s="37" t="s">
        <v>327</v>
      </c>
      <c r="E349" s="42">
        <f t="shared" si="5"/>
        <v>20.9</v>
      </c>
      <c r="F349" s="49">
        <v>20.9</v>
      </c>
      <c r="G349" s="49"/>
      <c r="H349" s="49"/>
    </row>
    <row r="350" spans="2:8" ht="14.25" x14ac:dyDescent="0.2">
      <c r="B350" s="32"/>
      <c r="C350" s="63" t="s">
        <v>478</v>
      </c>
      <c r="D350" s="64"/>
      <c r="E350" s="38">
        <f t="shared" si="5"/>
        <v>819.8</v>
      </c>
      <c r="F350" s="67">
        <f>F352+F353+F354+F355</f>
        <v>810.3</v>
      </c>
      <c r="G350" s="67">
        <f>G352+G353+G354+G355</f>
        <v>510.20000000000005</v>
      </c>
      <c r="H350" s="67">
        <f>H352+H353+H354+H355</f>
        <v>9.5</v>
      </c>
    </row>
    <row r="351" spans="2:8" ht="15" x14ac:dyDescent="0.25">
      <c r="B351" s="32"/>
      <c r="C351" s="98" t="s">
        <v>358</v>
      </c>
      <c r="D351" s="64"/>
      <c r="E351" s="103">
        <f t="shared" si="5"/>
        <v>819.8</v>
      </c>
      <c r="F351" s="99">
        <f>F350</f>
        <v>810.3</v>
      </c>
      <c r="G351" s="99">
        <f>G350</f>
        <v>510.20000000000005</v>
      </c>
      <c r="H351" s="99">
        <f>H350</f>
        <v>9.5</v>
      </c>
    </row>
    <row r="352" spans="2:8" ht="30" x14ac:dyDescent="0.25">
      <c r="B352" s="32" t="s">
        <v>381</v>
      </c>
      <c r="C352" s="83" t="s">
        <v>461</v>
      </c>
      <c r="D352" s="37" t="s">
        <v>380</v>
      </c>
      <c r="E352" s="42">
        <f t="shared" si="5"/>
        <v>433.5</v>
      </c>
      <c r="F352" s="49">
        <v>424</v>
      </c>
      <c r="G352" s="49">
        <v>312.8</v>
      </c>
      <c r="H352" s="49">
        <v>9.5</v>
      </c>
    </row>
    <row r="353" spans="2:8" ht="13.15" customHeight="1" x14ac:dyDescent="0.25">
      <c r="B353" s="32" t="s">
        <v>381</v>
      </c>
      <c r="C353" s="83" t="s">
        <v>462</v>
      </c>
      <c r="D353" s="37" t="s">
        <v>112</v>
      </c>
      <c r="E353" s="42">
        <f t="shared" si="5"/>
        <v>345</v>
      </c>
      <c r="F353" s="49">
        <v>345</v>
      </c>
      <c r="G353" s="49">
        <v>197.4</v>
      </c>
      <c r="H353" s="49"/>
    </row>
    <row r="354" spans="2:8" ht="15" x14ac:dyDescent="0.25">
      <c r="B354" s="32" t="s">
        <v>463</v>
      </c>
      <c r="C354" s="48" t="s">
        <v>452</v>
      </c>
      <c r="D354" s="37" t="s">
        <v>167</v>
      </c>
      <c r="E354" s="42">
        <f t="shared" si="5"/>
        <v>40.9</v>
      </c>
      <c r="F354" s="49">
        <v>40.9</v>
      </c>
      <c r="G354" s="49"/>
      <c r="H354" s="49"/>
    </row>
    <row r="355" spans="2:8" ht="15" x14ac:dyDescent="0.25">
      <c r="B355" s="32" t="s">
        <v>464</v>
      </c>
      <c r="C355" s="48" t="s">
        <v>465</v>
      </c>
      <c r="D355" s="37" t="s">
        <v>380</v>
      </c>
      <c r="E355" s="42">
        <f t="shared" si="5"/>
        <v>0.4</v>
      </c>
      <c r="F355" s="49">
        <v>0.4</v>
      </c>
      <c r="G355" s="49"/>
      <c r="H355" s="49"/>
    </row>
    <row r="356" spans="2:8" ht="14.25" x14ac:dyDescent="0.2">
      <c r="B356" s="32"/>
      <c r="C356" s="63" t="s">
        <v>479</v>
      </c>
      <c r="D356" s="64"/>
      <c r="E356" s="38">
        <f t="shared" si="5"/>
        <v>985.5</v>
      </c>
      <c r="F356" s="67">
        <f>F358+F359+F360+F361+F362+F363</f>
        <v>968</v>
      </c>
      <c r="G356" s="67">
        <f>G358+G359+G360+G361+G362</f>
        <v>571.29999999999995</v>
      </c>
      <c r="H356" s="67">
        <f>H358+H359+H360+H361+H362</f>
        <v>17.5</v>
      </c>
    </row>
    <row r="357" spans="2:8" ht="15" x14ac:dyDescent="0.25">
      <c r="B357" s="32"/>
      <c r="C357" s="98" t="s">
        <v>358</v>
      </c>
      <c r="D357" s="64"/>
      <c r="E357" s="103">
        <f t="shared" si="5"/>
        <v>985.5</v>
      </c>
      <c r="F357" s="99">
        <f>F356</f>
        <v>968</v>
      </c>
      <c r="G357" s="99">
        <f>G356</f>
        <v>571.29999999999995</v>
      </c>
      <c r="H357" s="99">
        <f>H356</f>
        <v>17.5</v>
      </c>
    </row>
    <row r="358" spans="2:8" ht="30" x14ac:dyDescent="0.25">
      <c r="B358" s="32" t="s">
        <v>381</v>
      </c>
      <c r="C358" s="83" t="s">
        <v>461</v>
      </c>
      <c r="D358" s="37" t="s">
        <v>380</v>
      </c>
      <c r="E358" s="42">
        <f t="shared" si="5"/>
        <v>365.1</v>
      </c>
      <c r="F358" s="49">
        <v>357.1</v>
      </c>
      <c r="G358" s="49">
        <v>265.5</v>
      </c>
      <c r="H358" s="49">
        <v>8</v>
      </c>
    </row>
    <row r="359" spans="2:8" ht="16.899999999999999" customHeight="1" x14ac:dyDescent="0.25">
      <c r="B359" s="32" t="s">
        <v>381</v>
      </c>
      <c r="C359" s="83" t="s">
        <v>462</v>
      </c>
      <c r="D359" s="37" t="s">
        <v>112</v>
      </c>
      <c r="E359" s="42">
        <f t="shared" si="5"/>
        <v>524.20000000000005</v>
      </c>
      <c r="F359" s="49">
        <v>514.70000000000005</v>
      </c>
      <c r="G359" s="49">
        <v>304.8</v>
      </c>
      <c r="H359" s="49">
        <v>9.5</v>
      </c>
    </row>
    <row r="360" spans="2:8" ht="15" x14ac:dyDescent="0.25">
      <c r="B360" s="32" t="s">
        <v>463</v>
      </c>
      <c r="C360" s="48" t="s">
        <v>452</v>
      </c>
      <c r="D360" s="37" t="s">
        <v>167</v>
      </c>
      <c r="E360" s="42">
        <f t="shared" si="5"/>
        <v>89.3</v>
      </c>
      <c r="F360" s="49">
        <v>89.3</v>
      </c>
      <c r="G360" s="49"/>
      <c r="H360" s="49"/>
    </row>
    <row r="361" spans="2:8" ht="15" x14ac:dyDescent="0.25">
      <c r="B361" s="32" t="s">
        <v>383</v>
      </c>
      <c r="C361" s="48" t="s">
        <v>384</v>
      </c>
      <c r="D361" s="37" t="s">
        <v>380</v>
      </c>
      <c r="E361" s="42">
        <f t="shared" si="5"/>
        <v>1.3</v>
      </c>
      <c r="F361" s="49">
        <v>1.3</v>
      </c>
      <c r="G361" s="49">
        <v>1</v>
      </c>
      <c r="H361" s="49"/>
    </row>
    <row r="362" spans="2:8" ht="15" x14ac:dyDescent="0.25">
      <c r="B362" s="32" t="s">
        <v>464</v>
      </c>
      <c r="C362" s="48" t="s">
        <v>465</v>
      </c>
      <c r="D362" s="37" t="s">
        <v>380</v>
      </c>
      <c r="E362" s="42">
        <f t="shared" si="5"/>
        <v>1.7</v>
      </c>
      <c r="F362" s="49">
        <v>1.7</v>
      </c>
      <c r="G362" s="49"/>
      <c r="H362" s="49"/>
    </row>
    <row r="363" spans="2:8" ht="15" x14ac:dyDescent="0.25">
      <c r="B363" s="32" t="s">
        <v>381</v>
      </c>
      <c r="C363" s="48" t="s">
        <v>453</v>
      </c>
      <c r="D363" s="37" t="s">
        <v>327</v>
      </c>
      <c r="E363" s="42">
        <f t="shared" si="5"/>
        <v>3.9</v>
      </c>
      <c r="F363" s="49">
        <v>3.9</v>
      </c>
      <c r="G363" s="49"/>
      <c r="H363" s="49"/>
    </row>
    <row r="364" spans="2:8" ht="14.25" x14ac:dyDescent="0.2">
      <c r="B364" s="32"/>
      <c r="C364" s="63" t="s">
        <v>502</v>
      </c>
      <c r="D364" s="64"/>
      <c r="E364" s="38">
        <f t="shared" si="5"/>
        <v>1336.8999999999999</v>
      </c>
      <c r="F364" s="67">
        <f>F366+F367+F368+F369+F370</f>
        <v>1330.3</v>
      </c>
      <c r="G364" s="67">
        <f>G366+G367+G368+G369+G370</f>
        <v>784.09999999999991</v>
      </c>
      <c r="H364" s="67">
        <f>H366+H367+H368+H369+H370</f>
        <v>6.6</v>
      </c>
    </row>
    <row r="365" spans="2:8" ht="15" x14ac:dyDescent="0.25">
      <c r="B365" s="32"/>
      <c r="C365" s="98" t="s">
        <v>358</v>
      </c>
      <c r="D365" s="64"/>
      <c r="E365" s="103">
        <f t="shared" si="5"/>
        <v>1336.8999999999999</v>
      </c>
      <c r="F365" s="99">
        <f>F364</f>
        <v>1330.3</v>
      </c>
      <c r="G365" s="99">
        <f>G364</f>
        <v>784.09999999999991</v>
      </c>
      <c r="H365" s="99">
        <f>H364</f>
        <v>6.6</v>
      </c>
    </row>
    <row r="366" spans="2:8" ht="30" x14ac:dyDescent="0.25">
      <c r="B366" s="32" t="s">
        <v>381</v>
      </c>
      <c r="C366" s="83" t="s">
        <v>461</v>
      </c>
      <c r="D366" s="37" t="s">
        <v>380</v>
      </c>
      <c r="E366" s="42">
        <f t="shared" si="5"/>
        <v>747.30000000000007</v>
      </c>
      <c r="F366" s="49">
        <v>740.7</v>
      </c>
      <c r="G366" s="49">
        <v>536.6</v>
      </c>
      <c r="H366" s="49">
        <v>6.6</v>
      </c>
    </row>
    <row r="367" spans="2:8" ht="14.45" customHeight="1" x14ac:dyDescent="0.25">
      <c r="B367" s="32" t="s">
        <v>381</v>
      </c>
      <c r="C367" s="83" t="s">
        <v>462</v>
      </c>
      <c r="D367" s="37" t="s">
        <v>112</v>
      </c>
      <c r="E367" s="42">
        <f t="shared" si="5"/>
        <v>468</v>
      </c>
      <c r="F367" s="49">
        <v>468</v>
      </c>
      <c r="G367" s="49">
        <v>246.7</v>
      </c>
      <c r="H367" s="49"/>
    </row>
    <row r="368" spans="2:8" ht="15" x14ac:dyDescent="0.25">
      <c r="B368" s="32" t="s">
        <v>463</v>
      </c>
      <c r="C368" s="48" t="s">
        <v>452</v>
      </c>
      <c r="D368" s="37" t="s">
        <v>167</v>
      </c>
      <c r="E368" s="42">
        <f t="shared" si="5"/>
        <v>119</v>
      </c>
      <c r="F368" s="49">
        <v>119</v>
      </c>
      <c r="G368" s="49"/>
      <c r="H368" s="49"/>
    </row>
    <row r="369" spans="2:8" ht="15" x14ac:dyDescent="0.25">
      <c r="B369" s="32" t="s">
        <v>383</v>
      </c>
      <c r="C369" s="48" t="s">
        <v>384</v>
      </c>
      <c r="D369" s="37" t="s">
        <v>380</v>
      </c>
      <c r="E369" s="42">
        <f t="shared" si="5"/>
        <v>1.1000000000000001</v>
      </c>
      <c r="F369" s="49">
        <v>1.1000000000000001</v>
      </c>
      <c r="G369" s="49">
        <v>0.8</v>
      </c>
      <c r="H369" s="49"/>
    </row>
    <row r="370" spans="2:8" ht="15" x14ac:dyDescent="0.25">
      <c r="B370" s="32" t="s">
        <v>464</v>
      </c>
      <c r="C370" s="48" t="s">
        <v>465</v>
      </c>
      <c r="D370" s="37" t="s">
        <v>380</v>
      </c>
      <c r="E370" s="42">
        <f t="shared" si="5"/>
        <v>1.5</v>
      </c>
      <c r="F370" s="49">
        <v>1.5</v>
      </c>
      <c r="G370" s="49"/>
      <c r="H370" s="49"/>
    </row>
    <row r="371" spans="2:8" ht="14.25" x14ac:dyDescent="0.2">
      <c r="B371" s="32"/>
      <c r="C371" s="63" t="s">
        <v>480</v>
      </c>
      <c r="D371" s="64"/>
      <c r="E371" s="38">
        <f t="shared" si="5"/>
        <v>2859.8</v>
      </c>
      <c r="F371" s="67">
        <f>F373+F374+F375+F377+F378+F376+F379</f>
        <v>2807.8</v>
      </c>
      <c r="G371" s="67">
        <f>G373+G374+G375+G377+G378</f>
        <v>1731.3</v>
      </c>
      <c r="H371" s="67">
        <f>H373+H374+H375+H377+H378</f>
        <v>52</v>
      </c>
    </row>
    <row r="372" spans="2:8" ht="15" x14ac:dyDescent="0.25">
      <c r="B372" s="32"/>
      <c r="C372" s="98" t="s">
        <v>358</v>
      </c>
      <c r="D372" s="64"/>
      <c r="E372" s="103">
        <f t="shared" si="5"/>
        <v>2859.8</v>
      </c>
      <c r="F372" s="103">
        <f>F371</f>
        <v>2807.8</v>
      </c>
      <c r="G372" s="103">
        <f>G371</f>
        <v>1731.3</v>
      </c>
      <c r="H372" s="103">
        <f>H371</f>
        <v>52</v>
      </c>
    </row>
    <row r="373" spans="2:8" ht="30" x14ac:dyDescent="0.25">
      <c r="B373" s="32" t="s">
        <v>381</v>
      </c>
      <c r="C373" s="83" t="s">
        <v>461</v>
      </c>
      <c r="D373" s="37" t="s">
        <v>380</v>
      </c>
      <c r="E373" s="42">
        <f t="shared" si="5"/>
        <v>1628.3</v>
      </c>
      <c r="F373" s="49">
        <v>1621.3</v>
      </c>
      <c r="G373" s="49">
        <v>1218</v>
      </c>
      <c r="H373" s="49">
        <v>7</v>
      </c>
    </row>
    <row r="374" spans="2:8" ht="13.9" customHeight="1" x14ac:dyDescent="0.25">
      <c r="B374" s="32" t="s">
        <v>381</v>
      </c>
      <c r="C374" s="83" t="s">
        <v>462</v>
      </c>
      <c r="D374" s="37" t="s">
        <v>112</v>
      </c>
      <c r="E374" s="42">
        <f t="shared" si="5"/>
        <v>886.7</v>
      </c>
      <c r="F374" s="49">
        <v>841.7</v>
      </c>
      <c r="G374" s="49">
        <v>512.70000000000005</v>
      </c>
      <c r="H374" s="49">
        <v>45</v>
      </c>
    </row>
    <row r="375" spans="2:8" ht="15" x14ac:dyDescent="0.25">
      <c r="B375" s="32" t="s">
        <v>463</v>
      </c>
      <c r="C375" s="48" t="s">
        <v>452</v>
      </c>
      <c r="D375" s="37" t="s">
        <v>167</v>
      </c>
      <c r="E375" s="42">
        <f t="shared" si="5"/>
        <v>137.6</v>
      </c>
      <c r="F375" s="49">
        <v>137.6</v>
      </c>
      <c r="G375" s="49"/>
      <c r="H375" s="49"/>
    </row>
    <row r="376" spans="2:8" ht="30" x14ac:dyDescent="0.25">
      <c r="B376" s="32" t="s">
        <v>381</v>
      </c>
      <c r="C376" s="83" t="s">
        <v>481</v>
      </c>
      <c r="D376" s="56" t="s">
        <v>482</v>
      </c>
      <c r="E376" s="50">
        <f t="shared" si="5"/>
        <v>185.8</v>
      </c>
      <c r="F376" s="49">
        <v>185.8</v>
      </c>
      <c r="G376" s="49"/>
      <c r="H376" s="49"/>
    </row>
    <row r="377" spans="2:8" ht="15" x14ac:dyDescent="0.25">
      <c r="B377" s="32" t="s">
        <v>383</v>
      </c>
      <c r="C377" s="48" t="s">
        <v>384</v>
      </c>
      <c r="D377" s="37" t="s">
        <v>380</v>
      </c>
      <c r="E377" s="42">
        <f t="shared" si="5"/>
        <v>0.8</v>
      </c>
      <c r="F377" s="49">
        <v>0.8</v>
      </c>
      <c r="G377" s="49">
        <v>0.6</v>
      </c>
      <c r="H377" s="49"/>
    </row>
    <row r="378" spans="2:8" ht="15" x14ac:dyDescent="0.25">
      <c r="B378" s="32" t="s">
        <v>464</v>
      </c>
      <c r="C378" s="48" t="s">
        <v>465</v>
      </c>
      <c r="D378" s="37" t="s">
        <v>380</v>
      </c>
      <c r="E378" s="42">
        <f t="shared" si="5"/>
        <v>1</v>
      </c>
      <c r="F378" s="49">
        <v>1</v>
      </c>
      <c r="G378" s="49"/>
      <c r="H378" s="49"/>
    </row>
    <row r="379" spans="2:8" ht="15" x14ac:dyDescent="0.25">
      <c r="B379" s="32" t="s">
        <v>381</v>
      </c>
      <c r="C379" s="48" t="s">
        <v>453</v>
      </c>
      <c r="D379" s="37" t="s">
        <v>327</v>
      </c>
      <c r="E379" s="42">
        <f t="shared" si="5"/>
        <v>19.600000000000001</v>
      </c>
      <c r="F379" s="49">
        <v>19.600000000000001</v>
      </c>
      <c r="G379" s="49"/>
      <c r="H379" s="49"/>
    </row>
    <row r="380" spans="2:8" ht="14.25" x14ac:dyDescent="0.2">
      <c r="B380" s="32"/>
      <c r="C380" s="63" t="s">
        <v>483</v>
      </c>
      <c r="D380" s="64"/>
      <c r="E380" s="38">
        <f t="shared" si="5"/>
        <v>1557.1</v>
      </c>
      <c r="F380" s="67">
        <f>F382+F383+F384+F385+F386</f>
        <v>1545.6</v>
      </c>
      <c r="G380" s="67">
        <f>G382+G383+G384+G385+G386</f>
        <v>904.9</v>
      </c>
      <c r="H380" s="67">
        <f>H382+H383+H384+H385+H386</f>
        <v>11.5</v>
      </c>
    </row>
    <row r="381" spans="2:8" ht="15" x14ac:dyDescent="0.25">
      <c r="B381" s="32"/>
      <c r="C381" s="98" t="s">
        <v>358</v>
      </c>
      <c r="D381" s="64"/>
      <c r="E381" s="103">
        <f t="shared" si="5"/>
        <v>1557.1</v>
      </c>
      <c r="F381" s="99">
        <f>F380</f>
        <v>1545.6</v>
      </c>
      <c r="G381" s="99">
        <f>G380</f>
        <v>904.9</v>
      </c>
      <c r="H381" s="99">
        <f>H380</f>
        <v>11.5</v>
      </c>
    </row>
    <row r="382" spans="2:8" ht="30" x14ac:dyDescent="0.25">
      <c r="B382" s="32" t="s">
        <v>381</v>
      </c>
      <c r="C382" s="83" t="s">
        <v>461</v>
      </c>
      <c r="D382" s="37" t="s">
        <v>380</v>
      </c>
      <c r="E382" s="42">
        <f t="shared" si="5"/>
        <v>514.5</v>
      </c>
      <c r="F382" s="49">
        <v>503</v>
      </c>
      <c r="G382" s="49">
        <v>364.3</v>
      </c>
      <c r="H382" s="49">
        <v>11.5</v>
      </c>
    </row>
    <row r="383" spans="2:8" ht="15" customHeight="1" x14ac:dyDescent="0.25">
      <c r="B383" s="32" t="s">
        <v>381</v>
      </c>
      <c r="C383" s="83" t="s">
        <v>462</v>
      </c>
      <c r="D383" s="37" t="s">
        <v>112</v>
      </c>
      <c r="E383" s="42">
        <f t="shared" si="5"/>
        <v>759</v>
      </c>
      <c r="F383" s="49">
        <v>759</v>
      </c>
      <c r="G383" s="49">
        <v>479</v>
      </c>
      <c r="H383" s="49"/>
    </row>
    <row r="384" spans="2:8" ht="15" x14ac:dyDescent="0.25">
      <c r="B384" s="32" t="s">
        <v>463</v>
      </c>
      <c r="C384" s="48" t="s">
        <v>452</v>
      </c>
      <c r="D384" s="37" t="s">
        <v>167</v>
      </c>
      <c r="E384" s="42">
        <f t="shared" si="5"/>
        <v>282.2</v>
      </c>
      <c r="F384" s="49">
        <v>282.2</v>
      </c>
      <c r="G384" s="49">
        <v>61.1</v>
      </c>
      <c r="H384" s="49"/>
    </row>
    <row r="385" spans="2:8" ht="15" x14ac:dyDescent="0.25">
      <c r="B385" s="32" t="s">
        <v>464</v>
      </c>
      <c r="C385" s="48" t="s">
        <v>465</v>
      </c>
      <c r="D385" s="37" t="s">
        <v>380</v>
      </c>
      <c r="E385" s="42">
        <f t="shared" si="5"/>
        <v>0.8</v>
      </c>
      <c r="F385" s="49">
        <v>0.8</v>
      </c>
      <c r="G385" s="49"/>
      <c r="H385" s="49"/>
    </row>
    <row r="386" spans="2:8" ht="15" x14ac:dyDescent="0.25">
      <c r="B386" s="32" t="s">
        <v>383</v>
      </c>
      <c r="C386" s="48" t="s">
        <v>384</v>
      </c>
      <c r="D386" s="37" t="s">
        <v>380</v>
      </c>
      <c r="E386" s="42">
        <f t="shared" si="5"/>
        <v>0.6</v>
      </c>
      <c r="F386" s="49">
        <v>0.6</v>
      </c>
      <c r="G386" s="49">
        <v>0.5</v>
      </c>
      <c r="H386" s="49"/>
    </row>
    <row r="387" spans="2:8" ht="14.25" x14ac:dyDescent="0.2">
      <c r="B387" s="32"/>
      <c r="C387" s="63" t="s">
        <v>484</v>
      </c>
      <c r="D387" s="64"/>
      <c r="E387" s="38">
        <f t="shared" si="5"/>
        <v>1370</v>
      </c>
      <c r="F387" s="67">
        <f>F389+F390+F391+F392+F393</f>
        <v>1358</v>
      </c>
      <c r="G387" s="67">
        <f>G389+G390+G391+G392+G393</f>
        <v>731.2</v>
      </c>
      <c r="H387" s="67">
        <f>H389+H390+H391+H392+H393</f>
        <v>12</v>
      </c>
    </row>
    <row r="388" spans="2:8" ht="15" x14ac:dyDescent="0.25">
      <c r="B388" s="32"/>
      <c r="C388" s="98" t="s">
        <v>358</v>
      </c>
      <c r="D388" s="64"/>
      <c r="E388" s="103">
        <f t="shared" si="5"/>
        <v>1370</v>
      </c>
      <c r="F388" s="99">
        <f>F387</f>
        <v>1358</v>
      </c>
      <c r="G388" s="99">
        <f>G387</f>
        <v>731.2</v>
      </c>
      <c r="H388" s="99">
        <f>H387</f>
        <v>12</v>
      </c>
    </row>
    <row r="389" spans="2:8" ht="30" x14ac:dyDescent="0.25">
      <c r="B389" s="32" t="s">
        <v>381</v>
      </c>
      <c r="C389" s="83" t="s">
        <v>461</v>
      </c>
      <c r="D389" s="37" t="s">
        <v>380</v>
      </c>
      <c r="E389" s="42">
        <f t="shared" si="5"/>
        <v>440.1</v>
      </c>
      <c r="F389" s="49">
        <v>428.1</v>
      </c>
      <c r="G389" s="49">
        <v>299.39999999999998</v>
      </c>
      <c r="H389" s="49">
        <v>12</v>
      </c>
    </row>
    <row r="390" spans="2:8" ht="16.149999999999999" customHeight="1" x14ac:dyDescent="0.25">
      <c r="B390" s="32" t="s">
        <v>381</v>
      </c>
      <c r="C390" s="83" t="s">
        <v>462</v>
      </c>
      <c r="D390" s="37" t="s">
        <v>112</v>
      </c>
      <c r="E390" s="42">
        <f t="shared" si="5"/>
        <v>726</v>
      </c>
      <c r="F390" s="49">
        <v>726</v>
      </c>
      <c r="G390" s="49">
        <v>431.3</v>
      </c>
      <c r="H390" s="49"/>
    </row>
    <row r="391" spans="2:8" ht="15" x14ac:dyDescent="0.25">
      <c r="B391" s="32" t="s">
        <v>463</v>
      </c>
      <c r="C391" s="48" t="s">
        <v>452</v>
      </c>
      <c r="D391" s="37" t="s">
        <v>167</v>
      </c>
      <c r="E391" s="42">
        <f t="shared" si="5"/>
        <v>202.9</v>
      </c>
      <c r="F391" s="49">
        <v>202.9</v>
      </c>
      <c r="G391" s="49"/>
      <c r="H391" s="49"/>
    </row>
    <row r="392" spans="2:8" ht="15" x14ac:dyDescent="0.25">
      <c r="B392" s="32" t="s">
        <v>383</v>
      </c>
      <c r="C392" s="48" t="s">
        <v>384</v>
      </c>
      <c r="D392" s="37" t="s">
        <v>380</v>
      </c>
      <c r="E392" s="42">
        <f t="shared" si="5"/>
        <v>0.6</v>
      </c>
      <c r="F392" s="49">
        <v>0.6</v>
      </c>
      <c r="G392" s="49">
        <v>0.5</v>
      </c>
      <c r="H392" s="49"/>
    </row>
    <row r="393" spans="2:8" ht="15" x14ac:dyDescent="0.25">
      <c r="B393" s="32" t="s">
        <v>464</v>
      </c>
      <c r="C393" s="48" t="s">
        <v>465</v>
      </c>
      <c r="D393" s="37" t="s">
        <v>380</v>
      </c>
      <c r="E393" s="42">
        <f t="shared" si="5"/>
        <v>0.4</v>
      </c>
      <c r="F393" s="49">
        <v>0.4</v>
      </c>
      <c r="G393" s="49"/>
      <c r="H393" s="49"/>
    </row>
    <row r="394" spans="2:8" ht="14.25" x14ac:dyDescent="0.2">
      <c r="B394" s="32"/>
      <c r="C394" s="63" t="s">
        <v>485</v>
      </c>
      <c r="D394" s="64"/>
      <c r="E394" s="38">
        <f t="shared" si="5"/>
        <v>590.1</v>
      </c>
      <c r="F394" s="67">
        <f>F396+F397+F398+F399</f>
        <v>559.4</v>
      </c>
      <c r="G394" s="67">
        <f>G396+G397+G398</f>
        <v>311</v>
      </c>
      <c r="H394" s="67">
        <f>H396+H397+H398</f>
        <v>30.7</v>
      </c>
    </row>
    <row r="395" spans="2:8" ht="15" x14ac:dyDescent="0.25">
      <c r="B395" s="32"/>
      <c r="C395" s="98" t="s">
        <v>358</v>
      </c>
      <c r="D395" s="64"/>
      <c r="E395" s="103">
        <f t="shared" si="5"/>
        <v>590.1</v>
      </c>
      <c r="F395" s="99">
        <f>F394</f>
        <v>559.4</v>
      </c>
      <c r="G395" s="99">
        <f>G394</f>
        <v>311</v>
      </c>
      <c r="H395" s="99">
        <f>H394</f>
        <v>30.7</v>
      </c>
    </row>
    <row r="396" spans="2:8" ht="30" x14ac:dyDescent="0.25">
      <c r="B396" s="32" t="s">
        <v>381</v>
      </c>
      <c r="C396" s="83" t="s">
        <v>461</v>
      </c>
      <c r="D396" s="37" t="s">
        <v>380</v>
      </c>
      <c r="E396" s="42">
        <f t="shared" si="5"/>
        <v>199.5</v>
      </c>
      <c r="F396" s="49">
        <v>168.8</v>
      </c>
      <c r="G396" s="49">
        <v>120.1</v>
      </c>
      <c r="H396" s="49">
        <v>30.7</v>
      </c>
    </row>
    <row r="397" spans="2:8" ht="15" customHeight="1" x14ac:dyDescent="0.25">
      <c r="B397" s="32" t="s">
        <v>381</v>
      </c>
      <c r="C397" s="83" t="s">
        <v>462</v>
      </c>
      <c r="D397" s="37" t="s">
        <v>112</v>
      </c>
      <c r="E397" s="42">
        <f t="shared" si="5"/>
        <v>322.89999999999998</v>
      </c>
      <c r="F397" s="49">
        <v>322.89999999999998</v>
      </c>
      <c r="G397" s="49">
        <v>190.9</v>
      </c>
      <c r="H397" s="49"/>
    </row>
    <row r="398" spans="2:8" ht="15" x14ac:dyDescent="0.25">
      <c r="B398" s="32" t="s">
        <v>463</v>
      </c>
      <c r="C398" s="48" t="s">
        <v>452</v>
      </c>
      <c r="D398" s="37" t="s">
        <v>167</v>
      </c>
      <c r="E398" s="42">
        <f t="shared" si="5"/>
        <v>67.3</v>
      </c>
      <c r="F398" s="49">
        <v>67.3</v>
      </c>
      <c r="G398" s="49"/>
      <c r="H398" s="49"/>
    </row>
    <row r="399" spans="2:8" ht="15" x14ac:dyDescent="0.25">
      <c r="B399" s="32" t="s">
        <v>464</v>
      </c>
      <c r="C399" s="48" t="s">
        <v>465</v>
      </c>
      <c r="D399" s="37" t="s">
        <v>380</v>
      </c>
      <c r="E399" s="42">
        <f t="shared" si="5"/>
        <v>0.4</v>
      </c>
      <c r="F399" s="49">
        <v>0.4</v>
      </c>
      <c r="G399" s="49"/>
      <c r="H399" s="49"/>
    </row>
    <row r="400" spans="2:8" ht="14.25" x14ac:dyDescent="0.2">
      <c r="B400" s="32"/>
      <c r="C400" s="63" t="s">
        <v>486</v>
      </c>
      <c r="D400" s="64"/>
      <c r="E400" s="38">
        <f t="shared" si="5"/>
        <v>867.0999999999998</v>
      </c>
      <c r="F400" s="67">
        <f>F402+F403+F404+F405+F406</f>
        <v>864.19999999999982</v>
      </c>
      <c r="G400" s="67">
        <f>G402+G403+G404+G405</f>
        <v>524.4</v>
      </c>
      <c r="H400" s="67">
        <f>H402+H403+H404+H405</f>
        <v>2.9</v>
      </c>
    </row>
    <row r="401" spans="2:8" ht="15" x14ac:dyDescent="0.25">
      <c r="B401" s="32"/>
      <c r="C401" s="98" t="s">
        <v>358</v>
      </c>
      <c r="D401" s="64"/>
      <c r="E401" s="103">
        <f t="shared" si="5"/>
        <v>867.0999999999998</v>
      </c>
      <c r="F401" s="99">
        <f>F400</f>
        <v>864.19999999999982</v>
      </c>
      <c r="G401" s="99">
        <f>G400</f>
        <v>524.4</v>
      </c>
      <c r="H401" s="99">
        <f>H400</f>
        <v>2.9</v>
      </c>
    </row>
    <row r="402" spans="2:8" ht="30" x14ac:dyDescent="0.25">
      <c r="B402" s="32" t="s">
        <v>381</v>
      </c>
      <c r="C402" s="83" t="s">
        <v>461</v>
      </c>
      <c r="D402" s="37" t="s">
        <v>380</v>
      </c>
      <c r="E402" s="42">
        <f t="shared" si="5"/>
        <v>258.7</v>
      </c>
      <c r="F402" s="49">
        <v>255.8</v>
      </c>
      <c r="G402" s="49">
        <v>190</v>
      </c>
      <c r="H402" s="49">
        <v>2.9</v>
      </c>
    </row>
    <row r="403" spans="2:8" ht="18" customHeight="1" x14ac:dyDescent="0.25">
      <c r="B403" s="32" t="s">
        <v>381</v>
      </c>
      <c r="C403" s="83" t="s">
        <v>462</v>
      </c>
      <c r="D403" s="37" t="s">
        <v>112</v>
      </c>
      <c r="E403" s="42">
        <f t="shared" si="5"/>
        <v>536.5</v>
      </c>
      <c r="F403" s="49">
        <v>536.5</v>
      </c>
      <c r="G403" s="49">
        <v>334.4</v>
      </c>
      <c r="H403" s="49"/>
    </row>
    <row r="404" spans="2:8" ht="15" x14ac:dyDescent="0.25">
      <c r="B404" s="32" t="s">
        <v>463</v>
      </c>
      <c r="C404" s="48" t="s">
        <v>452</v>
      </c>
      <c r="D404" s="37" t="s">
        <v>167</v>
      </c>
      <c r="E404" s="42">
        <f t="shared" si="5"/>
        <v>66.8</v>
      </c>
      <c r="F404" s="49">
        <v>66.8</v>
      </c>
      <c r="G404" s="49"/>
      <c r="H404" s="49"/>
    </row>
    <row r="405" spans="2:8" ht="15" x14ac:dyDescent="0.25">
      <c r="B405" s="32" t="s">
        <v>464</v>
      </c>
      <c r="C405" s="83" t="s">
        <v>465</v>
      </c>
      <c r="D405" s="37" t="s">
        <v>380</v>
      </c>
      <c r="E405" s="42">
        <f t="shared" si="5"/>
        <v>0.8</v>
      </c>
      <c r="F405" s="49">
        <v>0.8</v>
      </c>
      <c r="G405" s="49"/>
      <c r="H405" s="49"/>
    </row>
    <row r="406" spans="2:8" ht="15" x14ac:dyDescent="0.25">
      <c r="B406" s="32" t="s">
        <v>381</v>
      </c>
      <c r="C406" s="48" t="s">
        <v>453</v>
      </c>
      <c r="D406" s="37" t="s">
        <v>327</v>
      </c>
      <c r="E406" s="42">
        <f t="shared" si="5"/>
        <v>4.3</v>
      </c>
      <c r="F406" s="49">
        <v>4.3</v>
      </c>
      <c r="G406" s="49"/>
      <c r="H406" s="49"/>
    </row>
    <row r="407" spans="2:8" ht="14.25" x14ac:dyDescent="0.2">
      <c r="B407" s="32"/>
      <c r="C407" s="63" t="s">
        <v>487</v>
      </c>
      <c r="D407" s="64"/>
      <c r="E407" s="38">
        <f t="shared" si="5"/>
        <v>670</v>
      </c>
      <c r="F407" s="67">
        <f>F409+F410+F411+F412+F413</f>
        <v>649</v>
      </c>
      <c r="G407" s="67">
        <f>G409+G410+G411</f>
        <v>361.6</v>
      </c>
      <c r="H407" s="67">
        <f>H409+H410+H411</f>
        <v>21</v>
      </c>
    </row>
    <row r="408" spans="2:8" ht="15" x14ac:dyDescent="0.25">
      <c r="B408" s="32"/>
      <c r="C408" s="98" t="s">
        <v>358</v>
      </c>
      <c r="D408" s="64"/>
      <c r="E408" s="103">
        <f t="shared" si="5"/>
        <v>670</v>
      </c>
      <c r="F408" s="67">
        <f>F407</f>
        <v>649</v>
      </c>
      <c r="G408" s="67">
        <f>G407</f>
        <v>361.6</v>
      </c>
      <c r="H408" s="67">
        <f>H407</f>
        <v>21</v>
      </c>
    </row>
    <row r="409" spans="2:8" ht="30" x14ac:dyDescent="0.25">
      <c r="B409" s="32" t="s">
        <v>381</v>
      </c>
      <c r="C409" s="83" t="s">
        <v>461</v>
      </c>
      <c r="D409" s="37" t="s">
        <v>380</v>
      </c>
      <c r="E409" s="42">
        <f t="shared" si="5"/>
        <v>201.4</v>
      </c>
      <c r="F409" s="49">
        <v>180.4</v>
      </c>
      <c r="G409" s="49">
        <v>128.4</v>
      </c>
      <c r="H409" s="49">
        <v>21</v>
      </c>
    </row>
    <row r="410" spans="2:8" ht="15" customHeight="1" x14ac:dyDescent="0.25">
      <c r="B410" s="32" t="s">
        <v>381</v>
      </c>
      <c r="C410" s="83" t="s">
        <v>462</v>
      </c>
      <c r="D410" s="37" t="s">
        <v>112</v>
      </c>
      <c r="E410" s="42">
        <f t="shared" si="5"/>
        <v>391.6</v>
      </c>
      <c r="F410" s="49">
        <v>391.6</v>
      </c>
      <c r="G410" s="49">
        <v>233.2</v>
      </c>
      <c r="H410" s="49"/>
    </row>
    <row r="411" spans="2:8" ht="15" x14ac:dyDescent="0.25">
      <c r="B411" s="32" t="s">
        <v>463</v>
      </c>
      <c r="C411" s="48" t="s">
        <v>452</v>
      </c>
      <c r="D411" s="37" t="s">
        <v>167</v>
      </c>
      <c r="E411" s="42">
        <f t="shared" si="5"/>
        <v>75.599999999999994</v>
      </c>
      <c r="F411" s="49">
        <v>75.599999999999994</v>
      </c>
      <c r="G411" s="49"/>
      <c r="H411" s="49"/>
    </row>
    <row r="412" spans="2:8" ht="15" x14ac:dyDescent="0.25">
      <c r="B412" s="32" t="s">
        <v>464</v>
      </c>
      <c r="C412" s="83" t="s">
        <v>465</v>
      </c>
      <c r="D412" s="37" t="s">
        <v>380</v>
      </c>
      <c r="E412" s="42">
        <f t="shared" si="5"/>
        <v>0.4</v>
      </c>
      <c r="F412" s="49">
        <v>0.4</v>
      </c>
      <c r="G412" s="49"/>
      <c r="H412" s="49"/>
    </row>
    <row r="413" spans="2:8" ht="15" x14ac:dyDescent="0.25">
      <c r="B413" s="32" t="s">
        <v>381</v>
      </c>
      <c r="C413" s="48" t="s">
        <v>453</v>
      </c>
      <c r="D413" s="37" t="s">
        <v>327</v>
      </c>
      <c r="E413" s="42">
        <f t="shared" si="5"/>
        <v>1</v>
      </c>
      <c r="F413" s="49">
        <v>1</v>
      </c>
      <c r="G413" s="49"/>
      <c r="H413" s="49"/>
    </row>
    <row r="414" spans="2:8" ht="14.25" x14ac:dyDescent="0.2">
      <c r="B414" s="32"/>
      <c r="C414" s="63" t="s">
        <v>488</v>
      </c>
      <c r="D414" s="64"/>
      <c r="E414" s="38">
        <f t="shared" ref="E414:E467" si="6">F414+H414</f>
        <v>514.20000000000005</v>
      </c>
      <c r="F414" s="67">
        <f>F416+F417+F418+F419+F420+F421</f>
        <v>510.2</v>
      </c>
      <c r="G414" s="67">
        <f>G416+G417+G418+G419</f>
        <v>280.3</v>
      </c>
      <c r="H414" s="67">
        <f>H416+H417+H418+H419</f>
        <v>4</v>
      </c>
    </row>
    <row r="415" spans="2:8" ht="15" x14ac:dyDescent="0.25">
      <c r="B415" s="32"/>
      <c r="C415" s="98" t="s">
        <v>358</v>
      </c>
      <c r="D415" s="64"/>
      <c r="E415" s="103">
        <f t="shared" si="6"/>
        <v>514.20000000000005</v>
      </c>
      <c r="F415" s="99">
        <f>F414</f>
        <v>510.2</v>
      </c>
      <c r="G415" s="99">
        <f>G414</f>
        <v>280.3</v>
      </c>
      <c r="H415" s="99">
        <f>H414</f>
        <v>4</v>
      </c>
    </row>
    <row r="416" spans="2:8" ht="30" x14ac:dyDescent="0.25">
      <c r="B416" s="32" t="s">
        <v>381</v>
      </c>
      <c r="C416" s="83" t="s">
        <v>461</v>
      </c>
      <c r="D416" s="37" t="s">
        <v>380</v>
      </c>
      <c r="E416" s="42">
        <f t="shared" si="6"/>
        <v>160.9</v>
      </c>
      <c r="F416" s="49">
        <v>156.9</v>
      </c>
      <c r="G416" s="49">
        <v>114.6</v>
      </c>
      <c r="H416" s="49">
        <v>4</v>
      </c>
    </row>
    <row r="417" spans="2:8" ht="15.6" customHeight="1" x14ac:dyDescent="0.25">
      <c r="B417" s="32" t="s">
        <v>381</v>
      </c>
      <c r="C417" s="83" t="s">
        <v>462</v>
      </c>
      <c r="D417" s="37" t="s">
        <v>112</v>
      </c>
      <c r="E417" s="42">
        <f t="shared" si="6"/>
        <v>289.3</v>
      </c>
      <c r="F417" s="49">
        <v>289.3</v>
      </c>
      <c r="G417" s="49">
        <v>165</v>
      </c>
      <c r="H417" s="49"/>
    </row>
    <row r="418" spans="2:8" ht="15" x14ac:dyDescent="0.25">
      <c r="B418" s="32" t="s">
        <v>463</v>
      </c>
      <c r="C418" s="48" t="s">
        <v>452</v>
      </c>
      <c r="D418" s="37" t="s">
        <v>167</v>
      </c>
      <c r="E418" s="42">
        <f t="shared" si="6"/>
        <v>55.9</v>
      </c>
      <c r="F418" s="49">
        <v>55.9</v>
      </c>
      <c r="G418" s="49"/>
      <c r="H418" s="49"/>
    </row>
    <row r="419" spans="2:8" ht="15" x14ac:dyDescent="0.25">
      <c r="B419" s="32" t="s">
        <v>383</v>
      </c>
      <c r="C419" s="48" t="s">
        <v>384</v>
      </c>
      <c r="D419" s="37" t="s">
        <v>380</v>
      </c>
      <c r="E419" s="42">
        <f t="shared" si="6"/>
        <v>0.9</v>
      </c>
      <c r="F419" s="49">
        <v>0.9</v>
      </c>
      <c r="G419" s="49">
        <v>0.7</v>
      </c>
      <c r="H419" s="49"/>
    </row>
    <row r="420" spans="2:8" ht="15" x14ac:dyDescent="0.25">
      <c r="B420" s="32" t="s">
        <v>464</v>
      </c>
      <c r="C420" s="48" t="s">
        <v>465</v>
      </c>
      <c r="D420" s="37" t="s">
        <v>380</v>
      </c>
      <c r="E420" s="42">
        <f t="shared" si="6"/>
        <v>0.5</v>
      </c>
      <c r="F420" s="49">
        <v>0.5</v>
      </c>
      <c r="G420" s="49"/>
      <c r="H420" s="49"/>
    </row>
    <row r="421" spans="2:8" ht="15" x14ac:dyDescent="0.25">
      <c r="B421" s="32" t="s">
        <v>381</v>
      </c>
      <c r="C421" s="48" t="s">
        <v>453</v>
      </c>
      <c r="D421" s="37" t="s">
        <v>327</v>
      </c>
      <c r="E421" s="42">
        <f t="shared" si="6"/>
        <v>6.7</v>
      </c>
      <c r="F421" s="49">
        <v>6.7</v>
      </c>
      <c r="G421" s="49"/>
      <c r="H421" s="49"/>
    </row>
    <row r="422" spans="2:8" ht="28.5" x14ac:dyDescent="0.2">
      <c r="B422" s="32"/>
      <c r="C422" s="63" t="s">
        <v>489</v>
      </c>
      <c r="D422" s="64"/>
      <c r="E422" s="38">
        <f t="shared" si="6"/>
        <v>786.4</v>
      </c>
      <c r="F422" s="67">
        <f>F424+F425+F426+F427+F428</f>
        <v>763.6</v>
      </c>
      <c r="G422" s="67">
        <f>G424+G425+G426+G427</f>
        <v>515.19999999999993</v>
      </c>
      <c r="H422" s="67">
        <f>H424+H425+H426+H427</f>
        <v>22.8</v>
      </c>
    </row>
    <row r="423" spans="2:8" ht="16.899999999999999" customHeight="1" x14ac:dyDescent="0.25">
      <c r="B423" s="32"/>
      <c r="C423" s="98" t="s">
        <v>358</v>
      </c>
      <c r="D423" s="64"/>
      <c r="E423" s="103">
        <f t="shared" si="6"/>
        <v>786.4</v>
      </c>
      <c r="F423" s="99">
        <f>F422</f>
        <v>763.6</v>
      </c>
      <c r="G423" s="99">
        <f>G422</f>
        <v>515.19999999999993</v>
      </c>
      <c r="H423" s="99">
        <f>H422</f>
        <v>22.8</v>
      </c>
    </row>
    <row r="424" spans="2:8" ht="30" x14ac:dyDescent="0.25">
      <c r="B424" s="32" t="s">
        <v>381</v>
      </c>
      <c r="C424" s="83" t="s">
        <v>461</v>
      </c>
      <c r="D424" s="37" t="s">
        <v>380</v>
      </c>
      <c r="E424" s="42">
        <f t="shared" si="6"/>
        <v>625.29999999999995</v>
      </c>
      <c r="F424" s="49">
        <v>602.5</v>
      </c>
      <c r="G424" s="49">
        <v>429.5</v>
      </c>
      <c r="H424" s="49">
        <v>22.8</v>
      </c>
    </row>
    <row r="425" spans="2:8" ht="15.6" customHeight="1" x14ac:dyDescent="0.25">
      <c r="B425" s="32" t="s">
        <v>381</v>
      </c>
      <c r="C425" s="83" t="s">
        <v>462</v>
      </c>
      <c r="D425" s="37" t="s">
        <v>112</v>
      </c>
      <c r="E425" s="42">
        <f t="shared" si="6"/>
        <v>155.6</v>
      </c>
      <c r="F425" s="49">
        <v>155.6</v>
      </c>
      <c r="G425" s="49">
        <v>84.4</v>
      </c>
      <c r="H425" s="49"/>
    </row>
    <row r="426" spans="2:8" ht="15" x14ac:dyDescent="0.25">
      <c r="B426" s="32" t="s">
        <v>463</v>
      </c>
      <c r="C426" s="48" t="s">
        <v>452</v>
      </c>
      <c r="D426" s="37" t="s">
        <v>167</v>
      </c>
      <c r="E426" s="42">
        <f t="shared" si="6"/>
        <v>2.8</v>
      </c>
      <c r="F426" s="49">
        <v>2.8</v>
      </c>
      <c r="G426" s="49"/>
      <c r="H426" s="49"/>
    </row>
    <row r="427" spans="2:8" ht="15" x14ac:dyDescent="0.25">
      <c r="B427" s="32" t="s">
        <v>383</v>
      </c>
      <c r="C427" s="48" t="s">
        <v>384</v>
      </c>
      <c r="D427" s="37" t="s">
        <v>380</v>
      </c>
      <c r="E427" s="42">
        <f t="shared" si="6"/>
        <v>1.7</v>
      </c>
      <c r="F427" s="49">
        <v>1.7</v>
      </c>
      <c r="G427" s="49">
        <v>1.3</v>
      </c>
      <c r="H427" s="49"/>
    </row>
    <row r="428" spans="2:8" ht="15" x14ac:dyDescent="0.25">
      <c r="B428" s="32" t="s">
        <v>464</v>
      </c>
      <c r="C428" s="48" t="s">
        <v>465</v>
      </c>
      <c r="D428" s="37" t="s">
        <v>380</v>
      </c>
      <c r="E428" s="42">
        <f t="shared" si="6"/>
        <v>1</v>
      </c>
      <c r="F428" s="49">
        <v>1</v>
      </c>
      <c r="G428" s="49"/>
      <c r="H428" s="49"/>
    </row>
    <row r="429" spans="2:8" ht="14.25" x14ac:dyDescent="0.2">
      <c r="B429" s="32"/>
      <c r="C429" s="63" t="s">
        <v>490</v>
      </c>
      <c r="D429" s="64"/>
      <c r="E429" s="38">
        <f t="shared" si="6"/>
        <v>2231.5000000000005</v>
      </c>
      <c r="F429" s="67">
        <f>F431+F432+F433+F434</f>
        <v>2219.5000000000005</v>
      </c>
      <c r="G429" s="67">
        <f>G431+G432+G433+G434</f>
        <v>1540.6</v>
      </c>
      <c r="H429" s="67">
        <f>H431+H432+H433+H434</f>
        <v>12</v>
      </c>
    </row>
    <row r="430" spans="2:8" ht="15" x14ac:dyDescent="0.25">
      <c r="B430" s="32"/>
      <c r="C430" s="98" t="s">
        <v>358</v>
      </c>
      <c r="D430" s="64"/>
      <c r="E430" s="103">
        <f t="shared" si="6"/>
        <v>2231.5000000000005</v>
      </c>
      <c r="F430" s="99">
        <f>F429</f>
        <v>2219.5000000000005</v>
      </c>
      <c r="G430" s="99">
        <f>G429</f>
        <v>1540.6</v>
      </c>
      <c r="H430" s="99">
        <f>H429</f>
        <v>12</v>
      </c>
    </row>
    <row r="431" spans="2:8" ht="30" x14ac:dyDescent="0.25">
      <c r="B431" s="32" t="s">
        <v>381</v>
      </c>
      <c r="C431" s="83" t="s">
        <v>461</v>
      </c>
      <c r="D431" s="37" t="s">
        <v>380</v>
      </c>
      <c r="E431" s="42">
        <f t="shared" si="6"/>
        <v>83.5</v>
      </c>
      <c r="F431" s="49">
        <v>83.5</v>
      </c>
      <c r="G431" s="49">
        <v>63.8</v>
      </c>
      <c r="H431" s="49"/>
    </row>
    <row r="432" spans="2:8" ht="14.45" customHeight="1" x14ac:dyDescent="0.25">
      <c r="B432" s="32" t="s">
        <v>381</v>
      </c>
      <c r="C432" s="83" t="s">
        <v>462</v>
      </c>
      <c r="D432" s="37" t="s">
        <v>112</v>
      </c>
      <c r="E432" s="42">
        <f t="shared" si="6"/>
        <v>1956.9</v>
      </c>
      <c r="F432" s="49">
        <v>1956.9</v>
      </c>
      <c r="G432" s="49">
        <v>1461.2</v>
      </c>
      <c r="H432" s="49"/>
    </row>
    <row r="433" spans="2:8" ht="15" x14ac:dyDescent="0.25">
      <c r="B433" s="32" t="s">
        <v>463</v>
      </c>
      <c r="C433" s="48" t="s">
        <v>452</v>
      </c>
      <c r="D433" s="37" t="s">
        <v>167</v>
      </c>
      <c r="E433" s="42">
        <f t="shared" si="6"/>
        <v>190.3</v>
      </c>
      <c r="F433" s="49">
        <v>178.3</v>
      </c>
      <c r="G433" s="49">
        <v>15</v>
      </c>
      <c r="H433" s="49">
        <v>12</v>
      </c>
    </row>
    <row r="434" spans="2:8" ht="15" x14ac:dyDescent="0.25">
      <c r="B434" s="32" t="s">
        <v>383</v>
      </c>
      <c r="C434" s="48" t="s">
        <v>384</v>
      </c>
      <c r="D434" s="37" t="s">
        <v>380</v>
      </c>
      <c r="E434" s="42">
        <f t="shared" si="6"/>
        <v>0.8</v>
      </c>
      <c r="F434" s="49">
        <v>0.8</v>
      </c>
      <c r="G434" s="49">
        <v>0.6</v>
      </c>
      <c r="H434" s="49"/>
    </row>
    <row r="435" spans="2:8" ht="14.25" x14ac:dyDescent="0.2">
      <c r="B435" s="32"/>
      <c r="C435" s="63" t="s">
        <v>491</v>
      </c>
      <c r="D435" s="64"/>
      <c r="E435" s="38">
        <f t="shared" si="6"/>
        <v>566.5</v>
      </c>
      <c r="F435" s="67">
        <f>F437+F438+F439</f>
        <v>563.5</v>
      </c>
      <c r="G435" s="67">
        <f>G437+G438+G439</f>
        <v>402.79999999999995</v>
      </c>
      <c r="H435" s="67">
        <f>H437+H438+H439</f>
        <v>3</v>
      </c>
    </row>
    <row r="436" spans="2:8" ht="15" x14ac:dyDescent="0.25">
      <c r="B436" s="32"/>
      <c r="C436" s="98" t="s">
        <v>358</v>
      </c>
      <c r="D436" s="64"/>
      <c r="E436" s="103">
        <f t="shared" si="6"/>
        <v>566.5</v>
      </c>
      <c r="F436" s="99">
        <f>F435</f>
        <v>563.5</v>
      </c>
      <c r="G436" s="99">
        <f>G435</f>
        <v>402.79999999999995</v>
      </c>
      <c r="H436" s="99">
        <f>H435</f>
        <v>3</v>
      </c>
    </row>
    <row r="437" spans="2:8" ht="30" x14ac:dyDescent="0.25">
      <c r="B437" s="32" t="s">
        <v>381</v>
      </c>
      <c r="C437" s="83" t="s">
        <v>461</v>
      </c>
      <c r="D437" s="37" t="s">
        <v>380</v>
      </c>
      <c r="E437" s="42">
        <f t="shared" si="6"/>
        <v>17.5</v>
      </c>
      <c r="F437" s="49">
        <v>17.5</v>
      </c>
      <c r="G437" s="49">
        <v>13.4</v>
      </c>
      <c r="H437" s="67"/>
    </row>
    <row r="438" spans="2:8" ht="15.6" customHeight="1" x14ac:dyDescent="0.25">
      <c r="B438" s="32" t="s">
        <v>381</v>
      </c>
      <c r="C438" s="83" t="s">
        <v>462</v>
      </c>
      <c r="D438" s="37" t="s">
        <v>112</v>
      </c>
      <c r="E438" s="42">
        <f t="shared" si="6"/>
        <v>522.4</v>
      </c>
      <c r="F438" s="49">
        <v>522.4</v>
      </c>
      <c r="G438" s="49">
        <v>389.4</v>
      </c>
      <c r="H438" s="49"/>
    </row>
    <row r="439" spans="2:8" ht="15" x14ac:dyDescent="0.25">
      <c r="B439" s="32" t="s">
        <v>463</v>
      </c>
      <c r="C439" s="48" t="s">
        <v>452</v>
      </c>
      <c r="D439" s="37" t="s">
        <v>167</v>
      </c>
      <c r="E439" s="42">
        <f t="shared" si="6"/>
        <v>26.6</v>
      </c>
      <c r="F439" s="49">
        <v>23.6</v>
      </c>
      <c r="G439" s="49"/>
      <c r="H439" s="49">
        <v>3</v>
      </c>
    </row>
    <row r="440" spans="2:8" ht="14.25" x14ac:dyDescent="0.2">
      <c r="B440" s="32"/>
      <c r="C440" s="63" t="s">
        <v>492</v>
      </c>
      <c r="D440" s="64"/>
      <c r="E440" s="38">
        <f t="shared" si="6"/>
        <v>807.9</v>
      </c>
      <c r="F440" s="67">
        <f>F442+F443+F444</f>
        <v>807.9</v>
      </c>
      <c r="G440" s="67">
        <f>G442+G443+G444</f>
        <v>481.8</v>
      </c>
      <c r="H440" s="67">
        <f>H442+H443+H444</f>
        <v>0</v>
      </c>
    </row>
    <row r="441" spans="2:8" ht="15" x14ac:dyDescent="0.25">
      <c r="B441" s="32"/>
      <c r="C441" s="98" t="s">
        <v>358</v>
      </c>
      <c r="D441" s="64"/>
      <c r="E441" s="103">
        <f t="shared" si="6"/>
        <v>807.9</v>
      </c>
      <c r="F441" s="99">
        <f>F440</f>
        <v>807.9</v>
      </c>
      <c r="G441" s="99">
        <f>G440</f>
        <v>481.8</v>
      </c>
      <c r="H441" s="99">
        <f>H440</f>
        <v>0</v>
      </c>
    </row>
    <row r="442" spans="2:8" ht="30" x14ac:dyDescent="0.25">
      <c r="B442" s="32" t="s">
        <v>381</v>
      </c>
      <c r="C442" s="83" t="s">
        <v>461</v>
      </c>
      <c r="D442" s="37" t="s">
        <v>380</v>
      </c>
      <c r="E442" s="42">
        <f t="shared" si="6"/>
        <v>94</v>
      </c>
      <c r="F442" s="49">
        <v>94</v>
      </c>
      <c r="G442" s="49">
        <v>71.8</v>
      </c>
      <c r="H442" s="67"/>
    </row>
    <row r="443" spans="2:8" ht="15" customHeight="1" x14ac:dyDescent="0.25">
      <c r="B443" s="32" t="s">
        <v>381</v>
      </c>
      <c r="C443" s="83" t="s">
        <v>462</v>
      </c>
      <c r="D443" s="37" t="s">
        <v>112</v>
      </c>
      <c r="E443" s="42">
        <f t="shared" si="6"/>
        <v>656.9</v>
      </c>
      <c r="F443" s="49">
        <v>656.9</v>
      </c>
      <c r="G443" s="49">
        <v>410</v>
      </c>
      <c r="H443" s="49"/>
    </row>
    <row r="444" spans="2:8" ht="15" x14ac:dyDescent="0.25">
      <c r="B444" s="32" t="s">
        <v>463</v>
      </c>
      <c r="C444" s="83" t="s">
        <v>474</v>
      </c>
      <c r="D444" s="37" t="s">
        <v>167</v>
      </c>
      <c r="E444" s="42">
        <f t="shared" si="6"/>
        <v>57</v>
      </c>
      <c r="F444" s="49">
        <v>57</v>
      </c>
      <c r="G444" s="49"/>
      <c r="H444" s="49"/>
    </row>
    <row r="445" spans="2:8" ht="14.25" x14ac:dyDescent="0.2">
      <c r="B445" s="32"/>
      <c r="C445" s="63" t="s">
        <v>493</v>
      </c>
      <c r="D445" s="64"/>
      <c r="E445" s="38">
        <f t="shared" si="6"/>
        <v>413.6</v>
      </c>
      <c r="F445" s="67">
        <f>F447+F448</f>
        <v>406.5</v>
      </c>
      <c r="G445" s="67">
        <f>G447+G448</f>
        <v>187.9</v>
      </c>
      <c r="H445" s="67">
        <f>H447+H448</f>
        <v>7.1</v>
      </c>
    </row>
    <row r="446" spans="2:8" ht="15" x14ac:dyDescent="0.25">
      <c r="B446" s="32"/>
      <c r="C446" s="98" t="s">
        <v>358</v>
      </c>
      <c r="D446" s="64"/>
      <c r="E446" s="103">
        <f t="shared" si="6"/>
        <v>413.6</v>
      </c>
      <c r="F446" s="99">
        <f>F445</f>
        <v>406.5</v>
      </c>
      <c r="G446" s="99">
        <f>G445</f>
        <v>187.9</v>
      </c>
      <c r="H446" s="99">
        <f>H445</f>
        <v>7.1</v>
      </c>
    </row>
    <row r="447" spans="2:8" ht="15" x14ac:dyDescent="0.25">
      <c r="B447" s="32" t="s">
        <v>381</v>
      </c>
      <c r="C447" s="83" t="s">
        <v>462</v>
      </c>
      <c r="D447" s="37" t="s">
        <v>112</v>
      </c>
      <c r="E447" s="42">
        <f t="shared" si="6"/>
        <v>276.5</v>
      </c>
      <c r="F447" s="49">
        <v>276.5</v>
      </c>
      <c r="G447" s="49">
        <v>178.8</v>
      </c>
      <c r="H447" s="49"/>
    </row>
    <row r="448" spans="2:8" ht="15" x14ac:dyDescent="0.25">
      <c r="B448" s="32" t="s">
        <v>463</v>
      </c>
      <c r="C448" s="48" t="s">
        <v>452</v>
      </c>
      <c r="D448" s="37" t="s">
        <v>167</v>
      </c>
      <c r="E448" s="42">
        <f t="shared" si="6"/>
        <v>137.1</v>
      </c>
      <c r="F448" s="49">
        <v>130</v>
      </c>
      <c r="G448" s="49">
        <v>9.1</v>
      </c>
      <c r="H448" s="49">
        <v>7.1</v>
      </c>
    </row>
    <row r="449" spans="2:8" ht="14.25" x14ac:dyDescent="0.2">
      <c r="B449" s="32"/>
      <c r="C449" s="63" t="s">
        <v>494</v>
      </c>
      <c r="D449" s="64"/>
      <c r="E449" s="38">
        <f t="shared" si="6"/>
        <v>304.3</v>
      </c>
      <c r="F449" s="67">
        <f>F451+F452</f>
        <v>298.3</v>
      </c>
      <c r="G449" s="67">
        <f>G451+G452</f>
        <v>215.60000000000002</v>
      </c>
      <c r="H449" s="67">
        <f>H451+H452</f>
        <v>6</v>
      </c>
    </row>
    <row r="450" spans="2:8" ht="15" x14ac:dyDescent="0.25">
      <c r="B450" s="32"/>
      <c r="C450" s="98" t="s">
        <v>358</v>
      </c>
      <c r="D450" s="64"/>
      <c r="E450" s="103">
        <f t="shared" si="6"/>
        <v>304.3</v>
      </c>
      <c r="F450" s="99">
        <f>F449</f>
        <v>298.3</v>
      </c>
      <c r="G450" s="99">
        <f>G449</f>
        <v>215.60000000000002</v>
      </c>
      <c r="H450" s="99">
        <f>H449</f>
        <v>6</v>
      </c>
    </row>
    <row r="451" spans="2:8" ht="30" x14ac:dyDescent="0.25">
      <c r="B451" s="32" t="s">
        <v>381</v>
      </c>
      <c r="C451" s="83" t="s">
        <v>461</v>
      </c>
      <c r="D451" s="37" t="s">
        <v>380</v>
      </c>
      <c r="E451" s="42">
        <f t="shared" si="6"/>
        <v>257.10000000000002</v>
      </c>
      <c r="F451" s="49">
        <v>251.1</v>
      </c>
      <c r="G451" s="49">
        <v>188.3</v>
      </c>
      <c r="H451" s="49">
        <v>6</v>
      </c>
    </row>
    <row r="452" spans="2:8" ht="16.149999999999999" customHeight="1" x14ac:dyDescent="0.25">
      <c r="B452" s="32" t="s">
        <v>381</v>
      </c>
      <c r="C452" s="83" t="s">
        <v>462</v>
      </c>
      <c r="D452" s="37" t="s">
        <v>112</v>
      </c>
      <c r="E452" s="42">
        <f t="shared" si="6"/>
        <v>47.2</v>
      </c>
      <c r="F452" s="49">
        <v>47.2</v>
      </c>
      <c r="G452" s="49">
        <v>27.3</v>
      </c>
      <c r="H452" s="49"/>
    </row>
    <row r="453" spans="2:8" ht="15" x14ac:dyDescent="0.25">
      <c r="B453" s="44"/>
      <c r="C453" s="104" t="s">
        <v>29</v>
      </c>
      <c r="D453" s="33"/>
      <c r="E453" s="38">
        <f t="shared" si="6"/>
        <v>89176.900000000009</v>
      </c>
      <c r="F453" s="67">
        <f>F14+F17+F229+F238+F243+F247+F251+F255+F259+F263+F267+F275+F283+F293+F301+F309+F317+F324+F331+F337+F343+F350+F356+F364+F371+F380+F387+F394+F400+F407+F414+F422+F429+F435+F440+F445+F449</f>
        <v>81109.600000000006</v>
      </c>
      <c r="G453" s="67">
        <f>G14+G17+G229+G238+G243+G247+G251+G255+G259+G263+G267+G275+G283+G293+G301+G309+G317+G324+G331+G337+G343+G350+G356+G364+G371+G380+G387+G394+G400+G407+G414+G422+G429+G435+G440+G445+G449</f>
        <v>39005.800000000003</v>
      </c>
      <c r="H453" s="67">
        <f>H14+H17+H229+H238+H243+H247+H251+H255+H259+H263+H267+H275+H283+H293+H301+H309+H317+H324+H331+H337+H343+H350+H356+H364+H371+H380+H387+H394+H400+H407+H414+H422+H429+H435+H440+H445+H449</f>
        <v>8067.300000000002</v>
      </c>
    </row>
    <row r="454" spans="2:8" ht="30" x14ac:dyDescent="0.25">
      <c r="B454" s="44"/>
      <c r="C454" s="105" t="s">
        <v>38</v>
      </c>
      <c r="D454" s="37" t="s">
        <v>380</v>
      </c>
      <c r="E454" s="42">
        <f t="shared" si="6"/>
        <v>37</v>
      </c>
      <c r="F454" s="49">
        <v>37</v>
      </c>
      <c r="G454" s="67"/>
      <c r="H454" s="67"/>
    </row>
    <row r="455" spans="2:8" ht="14.45" customHeight="1" x14ac:dyDescent="0.25">
      <c r="B455" s="44"/>
      <c r="C455" s="104" t="s">
        <v>495</v>
      </c>
      <c r="D455" s="37"/>
      <c r="E455" s="38">
        <f t="shared" si="6"/>
        <v>89213.900000000009</v>
      </c>
      <c r="F455" s="67">
        <f>SUM(F453:F454)</f>
        <v>81146.600000000006</v>
      </c>
      <c r="G455" s="67">
        <f>SUM(G453:G454)</f>
        <v>39005.800000000003</v>
      </c>
      <c r="H455" s="67">
        <f>SUM(H453:H454)</f>
        <v>8067.300000000002</v>
      </c>
    </row>
    <row r="456" spans="2:8" ht="15" x14ac:dyDescent="0.25">
      <c r="B456" s="44"/>
      <c r="C456" s="104" t="s">
        <v>496</v>
      </c>
      <c r="D456" s="33"/>
      <c r="E456" s="42"/>
      <c r="F456" s="67"/>
      <c r="G456" s="67"/>
      <c r="H456" s="67"/>
    </row>
    <row r="457" spans="2:8" ht="15" x14ac:dyDescent="0.25">
      <c r="B457" s="44"/>
      <c r="C457" s="48" t="s">
        <v>451</v>
      </c>
      <c r="D457" s="40" t="s">
        <v>112</v>
      </c>
      <c r="E457" s="50">
        <f t="shared" si="6"/>
        <v>39345.600000000006</v>
      </c>
      <c r="F457" s="106">
        <f>F16+F19+F48+F99+F105+F141+F159+F160+F163+F174+F190+F217+F218+F220+F221+F222+F223+F225+F226+F240+F245+F249+F253+F257+F261+F265+F270+F278+F286+F296+F304+F312+F320+F327+F334+F340+F346+F353+F359+F367+F374+F383+F390+F397+F403+F410+F417+F425+F432+F438+F443+F447+F452+F292+F231+F232</f>
        <v>36519.100000000006</v>
      </c>
      <c r="G457" s="106">
        <f>G16+G19+G48+G99+G105+G141+G159+G160+G163+G174+G190+G217+G218+G220+G221+G222+G223+G225+G226+G240+G245+G249+G253+G257+G261+G265+G270+G278+G286+G296+G304+G312+G320+G327+G334+G340+G346+G353+G359+G367+G374+G383+G390+G397+G403+G410+G417+G425+G432+G438+G443+G447+G452+G292+G231+G232</f>
        <v>16870.099999999999</v>
      </c>
      <c r="H457" s="106">
        <f>H16+H19+H48+H99+H105+H141+H159+H160+H163+H174+H190+H217+H218+H220+H221+H222+H223+H225+H226+H240+H245+H249+H253+H257+H261+H265+H270+H278+H286+H296+H304+H312+H320+H327+H334+H340+H346+H353+H359+H367+H374+H383+H390+H397+H403+H410+H417+H425+H432+H438+H443+H447+H452+H292+H231+H232</f>
        <v>2826.4999999999995</v>
      </c>
    </row>
    <row r="458" spans="2:8" ht="30" x14ac:dyDescent="0.25">
      <c r="B458" s="44"/>
      <c r="C458" s="41" t="s">
        <v>497</v>
      </c>
      <c r="D458" s="40" t="s">
        <v>284</v>
      </c>
      <c r="E458" s="50">
        <f t="shared" si="6"/>
        <v>2723</v>
      </c>
      <c r="F458" s="106">
        <f>F124+F234</f>
        <v>851.6</v>
      </c>
      <c r="G458" s="106">
        <f>G124+G234</f>
        <v>0</v>
      </c>
      <c r="H458" s="106">
        <f>H124+H234</f>
        <v>1871.4</v>
      </c>
    </row>
    <row r="459" spans="2:8" ht="15" x14ac:dyDescent="0.25">
      <c r="B459" s="44"/>
      <c r="C459" s="48" t="s">
        <v>498</v>
      </c>
      <c r="D459" s="40" t="s">
        <v>142</v>
      </c>
      <c r="E459" s="50">
        <f t="shared" si="6"/>
        <v>11880.7</v>
      </c>
      <c r="F459" s="106">
        <f>F33+F92+F100+F197+F227</f>
        <v>11880.7</v>
      </c>
      <c r="G459" s="106">
        <f>G33+G92+G100+G197+G227</f>
        <v>1815.4</v>
      </c>
      <c r="H459" s="106">
        <f>H33+H92+H100+H197+H227</f>
        <v>0</v>
      </c>
    </row>
    <row r="460" spans="2:8" ht="15" x14ac:dyDescent="0.25">
      <c r="B460" s="44"/>
      <c r="C460" s="48" t="s">
        <v>461</v>
      </c>
      <c r="D460" s="40" t="s">
        <v>380</v>
      </c>
      <c r="E460" s="50">
        <f t="shared" si="6"/>
        <v>27692.500000000007</v>
      </c>
      <c r="F460" s="106">
        <f>F186+F269+F272+F273+F277+F280+F281+F285+F288+F289+F295+F298+F299+F303+F306+F307+F311+F314+F315+F319+F322+F323+F326+F329+F333+F336+F339+F342+F345+F348+F352+F355+F358+F361+F362+F366+F369+F370+F373+F377+F378+F382+F385+F386+F389+F392+F393+F396+F399+F402+F405+F409+F412+F416+F419+F420+F424+F427+F428+F431+F434+F437+F442+F451</f>
        <v>27234.600000000006</v>
      </c>
      <c r="G460" s="106">
        <f>G186+G269+G272+G273+G277+G280+G281+G285+G288+G289+G295+G298+G299+G303+G306+G307+G311+G314+G315+G319+G322+G323+G326+G329+G333+G336+G339+G342+G345+G348+G352+G355+G358+G361+G362+G366+G369+G370+G373+G377+G378+G382+G385+G386+G389+G392+G393+G396+G399+G402+G405+G409+G412+G416+G419+G420+G424+G427+G428+G431+G434+G437+G442+G451</f>
        <v>20078.799999999992</v>
      </c>
      <c r="H460" s="106">
        <f>H186+H269+H272+H273+H277+H280+H281+H285+H288+H289+H295+H298+H299+H303+H306+H307+H311+H314+H315+H319+H322+H323+H326+H329+H333+H336+H339+H342+H345+H348+H352+H355+H358+H361+H362+H366+H369+H370+H373+H377+H378+H382+H385+H386+H389+H392+H393+H396+H399+H402+H405+H409+H412+H416+H419+H420+H424+H427+H428+H431+H434+H437+H442+H451</f>
        <v>457.90000000000003</v>
      </c>
    </row>
    <row r="461" spans="2:8" ht="15" x14ac:dyDescent="0.25">
      <c r="B461" s="44"/>
      <c r="C461" s="48" t="s">
        <v>452</v>
      </c>
      <c r="D461" s="40" t="s">
        <v>167</v>
      </c>
      <c r="E461" s="50">
        <f t="shared" si="6"/>
        <v>2615.1999999999998</v>
      </c>
      <c r="F461" s="106">
        <f>F46+F91+F241+F246+F250+F254+F258+F262+F266+F271+F279+F287+F297+F305+F313+F321+F328+F335+F341+F347+F354+F360+F368+F375+F384+F391+F398+F404+F411+F418+F426+F433+F439+F444+F448</f>
        <v>2454.5</v>
      </c>
      <c r="G461" s="106">
        <f>G46+G91+G241+G246+G250+G254+G258+G262+G266+G271+G279+G287+G297+G305+G313+G321+G328+G335+G341+G347+G354+G360+G368+G375+G384+G391+G398+G404+G411+G418+G426+G433+G439+G444+G448</f>
        <v>241.5</v>
      </c>
      <c r="H461" s="106">
        <f>H46+H91+H241+H246+H250+H254+H258+H262+H266+H271+H279+H287+H297+H305+H313+H321+H328+H335+H341+H347+H354+H360+H368+H375+H384+H391+H398+H404+H411+H418+H426+H433+H439+H444+H448</f>
        <v>160.69999999999996</v>
      </c>
    </row>
    <row r="462" spans="2:8" ht="15" x14ac:dyDescent="0.25">
      <c r="B462" s="44"/>
      <c r="C462" s="44" t="s">
        <v>34</v>
      </c>
      <c r="D462" s="40" t="s">
        <v>326</v>
      </c>
      <c r="E462" s="50">
        <f t="shared" si="6"/>
        <v>755</v>
      </c>
      <c r="F462" s="106">
        <f>F149</f>
        <v>755</v>
      </c>
      <c r="G462" s="106"/>
      <c r="H462" s="106"/>
    </row>
    <row r="463" spans="2:8" ht="30" x14ac:dyDescent="0.25">
      <c r="B463" s="44"/>
      <c r="C463" s="41" t="s">
        <v>499</v>
      </c>
      <c r="D463" s="40" t="s">
        <v>301</v>
      </c>
      <c r="E463" s="50">
        <f t="shared" si="6"/>
        <v>1374.9</v>
      </c>
      <c r="F463" s="106">
        <f>F135</f>
        <v>0</v>
      </c>
      <c r="G463" s="106">
        <f>G135</f>
        <v>0</v>
      </c>
      <c r="H463" s="106">
        <f>H135</f>
        <v>1374.9</v>
      </c>
    </row>
    <row r="464" spans="2:8" ht="30" x14ac:dyDescent="0.25">
      <c r="B464" s="44"/>
      <c r="C464" s="83" t="s">
        <v>481</v>
      </c>
      <c r="D464" s="40" t="s">
        <v>482</v>
      </c>
      <c r="E464" s="50">
        <f t="shared" si="6"/>
        <v>185.8</v>
      </c>
      <c r="F464" s="106">
        <f>F376</f>
        <v>185.8</v>
      </c>
      <c r="G464" s="106">
        <f>G376</f>
        <v>0</v>
      </c>
      <c r="H464" s="106">
        <f>H376</f>
        <v>0</v>
      </c>
    </row>
    <row r="465" spans="2:8" ht="30" x14ac:dyDescent="0.25">
      <c r="B465" s="44"/>
      <c r="C465" s="60" t="s">
        <v>69</v>
      </c>
      <c r="D465" s="40" t="s">
        <v>236</v>
      </c>
      <c r="E465" s="50">
        <f t="shared" si="6"/>
        <v>7</v>
      </c>
      <c r="F465" s="106">
        <f>F215</f>
        <v>7</v>
      </c>
      <c r="G465" s="106">
        <f>G215</f>
        <v>0</v>
      </c>
      <c r="H465" s="106">
        <f>H215</f>
        <v>0</v>
      </c>
    </row>
    <row r="466" spans="2:8" ht="15" x14ac:dyDescent="0.25">
      <c r="B466" s="44"/>
      <c r="C466" s="41" t="s">
        <v>235</v>
      </c>
      <c r="D466" s="40" t="s">
        <v>236</v>
      </c>
      <c r="E466" s="50">
        <f t="shared" si="6"/>
        <v>229</v>
      </c>
      <c r="F466" s="106">
        <f>F97</f>
        <v>0</v>
      </c>
      <c r="G466" s="106">
        <f>G97</f>
        <v>0</v>
      </c>
      <c r="H466" s="106">
        <f>H97</f>
        <v>229</v>
      </c>
    </row>
    <row r="467" spans="2:8" ht="30" x14ac:dyDescent="0.25">
      <c r="B467" s="44"/>
      <c r="C467" s="83" t="s">
        <v>500</v>
      </c>
      <c r="D467" s="40" t="s">
        <v>327</v>
      </c>
      <c r="E467" s="50">
        <f t="shared" si="6"/>
        <v>2368.1999999999998</v>
      </c>
      <c r="F467" s="106">
        <f>F233+F242+F274+F282+F290+F300+F308+F316+F330+F349+F363+F379+F406+F413+F421+F150</f>
        <v>1221.3</v>
      </c>
      <c r="G467" s="106">
        <f>G233+G242+G274+G282+G290+G300+G308+G316+G330+G349+G363+G379+G406+G413+G421+G150</f>
        <v>0</v>
      </c>
      <c r="H467" s="106">
        <f>H233+H242+H274+H282+H290+H300+H308+H316+H330+H349+H363+H379+H406+H413+H421+H150</f>
        <v>1146.9000000000001</v>
      </c>
    </row>
    <row r="468" spans="2:8" x14ac:dyDescent="0.2">
      <c r="B468" s="5"/>
      <c r="C468" s="20"/>
      <c r="D468" s="21"/>
      <c r="E468" s="22"/>
      <c r="F468" s="23"/>
      <c r="G468" s="23"/>
      <c r="H468" s="23"/>
    </row>
    <row r="469" spans="2:8" x14ac:dyDescent="0.2">
      <c r="B469" s="5"/>
      <c r="C469" s="24"/>
      <c r="D469" s="25"/>
      <c r="E469" s="26"/>
      <c r="F469" s="27"/>
      <c r="G469" s="27"/>
      <c r="H469" s="23"/>
    </row>
    <row r="470" spans="2:8" x14ac:dyDescent="0.2">
      <c r="B470" s="5"/>
      <c r="C470" s="20"/>
      <c r="D470" s="21"/>
      <c r="E470" s="22"/>
      <c r="F470" s="23"/>
      <c r="G470" s="23"/>
      <c r="H470" s="23"/>
    </row>
  </sheetData>
  <mergeCells count="20">
    <mergeCell ref="C6:H6"/>
    <mergeCell ref="C7:H7"/>
    <mergeCell ref="C8:F8"/>
    <mergeCell ref="B9:B12"/>
    <mergeCell ref="C9:C12"/>
    <mergeCell ref="D9:D12"/>
    <mergeCell ref="E9:H9"/>
    <mergeCell ref="E10:E12"/>
    <mergeCell ref="F10:G10"/>
    <mergeCell ref="H10:H12"/>
    <mergeCell ref="F11:F12"/>
    <mergeCell ref="G11:G12"/>
    <mergeCell ref="L37:L38"/>
    <mergeCell ref="M37:M38"/>
    <mergeCell ref="I34:I37"/>
    <mergeCell ref="J35:J38"/>
    <mergeCell ref="K35:K38"/>
    <mergeCell ref="L35:N35"/>
    <mergeCell ref="L36:M36"/>
    <mergeCell ref="N36:N38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workbookViewId="0">
      <selection activeCell="G10" sqref="G10"/>
    </sheetView>
  </sheetViews>
  <sheetFormatPr defaultRowHeight="12.75" x14ac:dyDescent="0.2"/>
  <cols>
    <col min="1" max="1" width="10.5703125" customWidth="1"/>
    <col min="2" max="2" width="37.7109375" customWidth="1"/>
    <col min="3" max="3" width="9.28515625" customWidth="1"/>
    <col min="4" max="4" width="8.85546875" customWidth="1"/>
    <col min="5" max="5" width="10.7109375" customWidth="1"/>
    <col min="6" max="6" width="9.42578125" customWidth="1"/>
  </cols>
  <sheetData>
    <row r="2" spans="1:6" ht="15.75" x14ac:dyDescent="0.25">
      <c r="A2" s="116"/>
      <c r="B2" s="116" t="s">
        <v>511</v>
      </c>
      <c r="C2" s="116"/>
      <c r="D2" s="116"/>
      <c r="E2" s="116"/>
      <c r="F2" s="116"/>
    </row>
    <row r="3" spans="1:6" ht="15.75" x14ac:dyDescent="0.25">
      <c r="A3" s="116"/>
      <c r="B3" s="116" t="s">
        <v>510</v>
      </c>
      <c r="C3" s="116"/>
      <c r="D3" s="116"/>
      <c r="E3" s="116"/>
      <c r="F3" s="116"/>
    </row>
    <row r="4" spans="1:6" ht="15.75" x14ac:dyDescent="0.25">
      <c r="A4" s="116"/>
      <c r="B4" s="116" t="s">
        <v>512</v>
      </c>
      <c r="C4" s="116"/>
      <c r="D4" s="116"/>
      <c r="E4" s="116"/>
      <c r="F4" s="116"/>
    </row>
    <row r="5" spans="1:6" ht="15.75" x14ac:dyDescent="0.25">
      <c r="A5" s="116"/>
      <c r="B5" s="116"/>
      <c r="C5" s="116"/>
      <c r="D5" s="116"/>
      <c r="E5" s="116"/>
      <c r="F5" s="116"/>
    </row>
    <row r="6" spans="1:6" ht="15.75" x14ac:dyDescent="0.25">
      <c r="A6" s="116"/>
      <c r="B6" s="116"/>
      <c r="C6" s="116"/>
      <c r="D6" s="116"/>
      <c r="E6" s="116"/>
      <c r="F6" s="116"/>
    </row>
    <row r="7" spans="1:6" ht="15.75" x14ac:dyDescent="0.25">
      <c r="A7" s="133" t="s">
        <v>505</v>
      </c>
      <c r="B7" s="133"/>
      <c r="C7" s="116"/>
      <c r="D7" s="116"/>
      <c r="E7" s="116"/>
      <c r="F7" s="116"/>
    </row>
    <row r="8" spans="1:6" ht="15.75" x14ac:dyDescent="0.25">
      <c r="A8" s="116"/>
      <c r="B8" s="133" t="s">
        <v>28</v>
      </c>
      <c r="C8" s="116"/>
      <c r="D8" s="116"/>
      <c r="E8" s="116"/>
      <c r="F8" s="116"/>
    </row>
    <row r="9" spans="1:6" ht="15.75" x14ac:dyDescent="0.25">
      <c r="A9" s="116"/>
      <c r="B9" s="133"/>
      <c r="C9" s="116"/>
      <c r="D9" s="116"/>
      <c r="E9" s="116"/>
      <c r="F9" s="116"/>
    </row>
    <row r="10" spans="1:6" ht="15.75" x14ac:dyDescent="0.25">
      <c r="A10" s="116"/>
      <c r="B10" s="133"/>
      <c r="C10" s="116"/>
      <c r="D10" s="116"/>
      <c r="E10" s="116"/>
      <c r="F10" s="116"/>
    </row>
    <row r="11" spans="1:6" ht="15.75" x14ac:dyDescent="0.25">
      <c r="A11" s="116"/>
      <c r="B11" s="116"/>
      <c r="C11" s="116"/>
      <c r="D11" s="116"/>
      <c r="E11" s="116"/>
      <c r="F11" s="116" t="s">
        <v>5</v>
      </c>
    </row>
    <row r="12" spans="1:6" ht="15.75" x14ac:dyDescent="0.25">
      <c r="A12" s="141" t="s">
        <v>7</v>
      </c>
      <c r="B12" s="141" t="s">
        <v>8</v>
      </c>
      <c r="C12" s="141" t="s">
        <v>29</v>
      </c>
      <c r="D12" s="164" t="s">
        <v>30</v>
      </c>
      <c r="E12" s="165"/>
      <c r="F12" s="166"/>
    </row>
    <row r="13" spans="1:6" ht="15.75" x14ac:dyDescent="0.2">
      <c r="A13" s="142"/>
      <c r="B13" s="142"/>
      <c r="C13" s="142"/>
      <c r="D13" s="167" t="s">
        <v>31</v>
      </c>
      <c r="E13" s="168"/>
      <c r="F13" s="141" t="s">
        <v>32</v>
      </c>
    </row>
    <row r="14" spans="1:6" ht="12.75" customHeight="1" x14ac:dyDescent="0.2">
      <c r="A14" s="142"/>
      <c r="B14" s="142"/>
      <c r="C14" s="142"/>
      <c r="D14" s="141" t="s">
        <v>33</v>
      </c>
      <c r="E14" s="141" t="s">
        <v>107</v>
      </c>
      <c r="F14" s="142"/>
    </row>
    <row r="15" spans="1:6" ht="34.15" customHeight="1" x14ac:dyDescent="0.2">
      <c r="A15" s="143"/>
      <c r="B15" s="143"/>
      <c r="C15" s="143"/>
      <c r="D15" s="143"/>
      <c r="E15" s="143"/>
      <c r="F15" s="143"/>
    </row>
    <row r="16" spans="1:6" ht="16.899999999999999" customHeight="1" x14ac:dyDescent="0.25">
      <c r="A16" s="134" t="s">
        <v>3</v>
      </c>
      <c r="B16" s="135" t="s">
        <v>9</v>
      </c>
      <c r="C16" s="118">
        <f>D16+F16</f>
        <v>8344.5</v>
      </c>
      <c r="D16" s="118">
        <v>6907.3</v>
      </c>
      <c r="E16" s="118">
        <v>3862.6</v>
      </c>
      <c r="F16" s="118">
        <v>1437.2</v>
      </c>
    </row>
    <row r="17" spans="1:6" ht="18.600000000000001" customHeight="1" x14ac:dyDescent="0.25">
      <c r="A17" s="134" t="s">
        <v>4</v>
      </c>
      <c r="B17" s="135" t="s">
        <v>17</v>
      </c>
      <c r="C17" s="118">
        <f t="shared" ref="C17:C29" si="0">D17+F17</f>
        <v>5732.8</v>
      </c>
      <c r="D17" s="118">
        <v>5382.7</v>
      </c>
      <c r="E17" s="118">
        <v>1833.7</v>
      </c>
      <c r="F17" s="118">
        <v>350.1</v>
      </c>
    </row>
    <row r="18" spans="1:6" ht="15.75" x14ac:dyDescent="0.25">
      <c r="A18" s="134" t="s">
        <v>10</v>
      </c>
      <c r="B18" s="135" t="s">
        <v>18</v>
      </c>
      <c r="C18" s="118">
        <f t="shared" si="0"/>
        <v>1244.5999999999999</v>
      </c>
      <c r="D18" s="118">
        <v>1244.5999999999999</v>
      </c>
      <c r="E18" s="118">
        <v>306.39999999999998</v>
      </c>
      <c r="F18" s="118"/>
    </row>
    <row r="19" spans="1:6" ht="30" customHeight="1" x14ac:dyDescent="0.25">
      <c r="A19" s="134" t="s">
        <v>11</v>
      </c>
      <c r="B19" s="117" t="s">
        <v>19</v>
      </c>
      <c r="C19" s="118">
        <f t="shared" si="0"/>
        <v>6841.2999999999993</v>
      </c>
      <c r="D19" s="118">
        <v>1421.9</v>
      </c>
      <c r="E19" s="118">
        <v>32.6</v>
      </c>
      <c r="F19" s="118">
        <v>5419.4</v>
      </c>
    </row>
    <row r="20" spans="1:6" ht="15.75" x14ac:dyDescent="0.25">
      <c r="A20" s="134" t="s">
        <v>12</v>
      </c>
      <c r="B20" s="135" t="s">
        <v>20</v>
      </c>
      <c r="C20" s="118">
        <f t="shared" si="0"/>
        <v>5516.7000000000007</v>
      </c>
      <c r="D20" s="118">
        <v>5515.6</v>
      </c>
      <c r="E20" s="118"/>
      <c r="F20" s="118">
        <v>1.1000000000000001</v>
      </c>
    </row>
    <row r="21" spans="1:6" ht="15.75" x14ac:dyDescent="0.25">
      <c r="A21" s="134" t="s">
        <v>13</v>
      </c>
      <c r="B21" s="135" t="s">
        <v>21</v>
      </c>
      <c r="C21" s="118">
        <f t="shared" si="0"/>
        <v>50</v>
      </c>
      <c r="D21" s="118">
        <v>26</v>
      </c>
      <c r="E21" s="118"/>
      <c r="F21" s="118">
        <v>24</v>
      </c>
    </row>
    <row r="22" spans="1:6" ht="15.75" x14ac:dyDescent="0.25">
      <c r="A22" s="134" t="s">
        <v>14</v>
      </c>
      <c r="B22" s="135" t="s">
        <v>22</v>
      </c>
      <c r="C22" s="118">
        <f t="shared" si="0"/>
        <v>4777.9000000000005</v>
      </c>
      <c r="D22" s="118">
        <v>4700.6000000000004</v>
      </c>
      <c r="E22" s="118">
        <v>2741.4</v>
      </c>
      <c r="F22" s="118">
        <v>77.3</v>
      </c>
    </row>
    <row r="23" spans="1:6" ht="15.75" x14ac:dyDescent="0.25">
      <c r="A23" s="134" t="s">
        <v>15</v>
      </c>
      <c r="B23" s="135" t="s">
        <v>23</v>
      </c>
      <c r="C23" s="118">
        <f t="shared" si="0"/>
        <v>45030.8</v>
      </c>
      <c r="D23" s="118">
        <v>44451.4</v>
      </c>
      <c r="E23" s="118">
        <v>28668.7</v>
      </c>
      <c r="F23" s="118">
        <v>579.4</v>
      </c>
    </row>
    <row r="24" spans="1:6" ht="15.75" x14ac:dyDescent="0.25">
      <c r="A24" s="134" t="s">
        <v>16</v>
      </c>
      <c r="B24" s="135" t="s">
        <v>24</v>
      </c>
      <c r="C24" s="118">
        <f t="shared" si="0"/>
        <v>11141.599999999999</v>
      </c>
      <c r="D24" s="118">
        <v>11124.8</v>
      </c>
      <c r="E24" s="118">
        <v>1546.4</v>
      </c>
      <c r="F24" s="118">
        <v>16.8</v>
      </c>
    </row>
    <row r="25" spans="1:6" ht="15.75" x14ac:dyDescent="0.25">
      <c r="A25" s="136">
        <v>10</v>
      </c>
      <c r="B25" s="137" t="s">
        <v>25</v>
      </c>
      <c r="C25" s="118">
        <f t="shared" si="0"/>
        <v>232.9</v>
      </c>
      <c r="D25" s="118">
        <v>232.9</v>
      </c>
      <c r="E25" s="118"/>
      <c r="F25" s="118"/>
    </row>
    <row r="26" spans="1:6" ht="15.75" x14ac:dyDescent="0.25">
      <c r="A26" s="136">
        <v>11</v>
      </c>
      <c r="B26" s="137" t="s">
        <v>26</v>
      </c>
      <c r="C26" s="118">
        <f t="shared" si="0"/>
        <v>182.3</v>
      </c>
      <c r="D26" s="118">
        <v>76.7</v>
      </c>
      <c r="E26" s="118"/>
      <c r="F26" s="118">
        <v>105.6</v>
      </c>
    </row>
    <row r="27" spans="1:6" ht="31.9" customHeight="1" x14ac:dyDescent="0.25">
      <c r="A27" s="136">
        <v>12</v>
      </c>
      <c r="B27" s="139" t="s">
        <v>27</v>
      </c>
      <c r="C27" s="118">
        <f t="shared" si="0"/>
        <v>81.5</v>
      </c>
      <c r="D27" s="118">
        <v>25.1</v>
      </c>
      <c r="E27" s="118">
        <v>14</v>
      </c>
      <c r="F27" s="118">
        <v>56.4</v>
      </c>
    </row>
    <row r="28" spans="1:6" ht="15.75" x14ac:dyDescent="0.25">
      <c r="A28" s="136"/>
      <c r="B28" s="138" t="s">
        <v>39</v>
      </c>
      <c r="C28" s="124">
        <f>SUM(C16:C27)</f>
        <v>89176.900000000009</v>
      </c>
      <c r="D28" s="124">
        <f>SUM(D16:D27)</f>
        <v>81109.600000000006</v>
      </c>
      <c r="E28" s="124">
        <f>SUM(E16:E27)</f>
        <v>39005.800000000003</v>
      </c>
      <c r="F28" s="124">
        <f>SUM(F16:F27)</f>
        <v>8067.3</v>
      </c>
    </row>
    <row r="29" spans="1:6" ht="31.5" x14ac:dyDescent="0.25">
      <c r="A29" s="136"/>
      <c r="B29" s="139" t="s">
        <v>38</v>
      </c>
      <c r="C29" s="118">
        <f t="shared" si="0"/>
        <v>37</v>
      </c>
      <c r="D29" s="118">
        <v>37</v>
      </c>
      <c r="E29" s="118"/>
      <c r="F29" s="118"/>
    </row>
    <row r="30" spans="1:6" ht="15.75" x14ac:dyDescent="0.25">
      <c r="A30" s="136"/>
      <c r="B30" s="125" t="s">
        <v>40</v>
      </c>
      <c r="C30" s="124">
        <f>D30+F30</f>
        <v>89213.900000000009</v>
      </c>
      <c r="D30" s="124">
        <f>D28+D29</f>
        <v>81146.600000000006</v>
      </c>
      <c r="E30" s="124">
        <f>E28+E29</f>
        <v>39005.800000000003</v>
      </c>
      <c r="F30" s="124">
        <f>F28+F29</f>
        <v>8067.3</v>
      </c>
    </row>
    <row r="31" spans="1:6" ht="15.75" x14ac:dyDescent="0.25">
      <c r="A31" s="116"/>
      <c r="B31" s="116"/>
      <c r="C31" s="116"/>
      <c r="D31" s="116"/>
      <c r="E31" s="116"/>
      <c r="F31" s="116"/>
    </row>
    <row r="32" spans="1:6" ht="15.75" x14ac:dyDescent="0.25">
      <c r="A32" s="116"/>
      <c r="B32" s="140"/>
      <c r="C32" s="140"/>
      <c r="D32" s="140"/>
      <c r="E32" s="140"/>
      <c r="F32" s="116"/>
    </row>
    <row r="33" spans="1:13" x14ac:dyDescent="0.2">
      <c r="C33" s="5"/>
      <c r="D33" s="5"/>
      <c r="E33" s="5"/>
    </row>
    <row r="34" spans="1:13" x14ac:dyDescent="0.2">
      <c r="A34" s="148"/>
      <c r="B34" s="149"/>
      <c r="C34" s="148"/>
      <c r="D34" s="150"/>
      <c r="E34" s="150"/>
      <c r="F34" s="150"/>
    </row>
    <row r="35" spans="1:13" x14ac:dyDescent="0.2">
      <c r="A35" s="148"/>
      <c r="B35" s="149"/>
      <c r="C35" s="148"/>
      <c r="D35" s="148"/>
      <c r="E35" s="148"/>
      <c r="F35" s="148"/>
      <c r="H35" s="148"/>
      <c r="I35" s="149"/>
      <c r="J35" s="148"/>
      <c r="K35" s="150"/>
      <c r="L35" s="150"/>
      <c r="M35" s="150"/>
    </row>
    <row r="36" spans="1:13" x14ac:dyDescent="0.2">
      <c r="A36" s="148"/>
      <c r="B36" s="149"/>
      <c r="C36" s="148"/>
      <c r="D36" s="148"/>
      <c r="E36" s="148"/>
      <c r="F36" s="148"/>
      <c r="H36" s="148"/>
      <c r="I36" s="149"/>
      <c r="J36" s="148"/>
      <c r="K36" s="148"/>
      <c r="L36" s="148"/>
      <c r="M36" s="148"/>
    </row>
    <row r="37" spans="1:13" x14ac:dyDescent="0.2">
      <c r="A37" s="148"/>
      <c r="B37" s="149"/>
      <c r="C37" s="148"/>
      <c r="D37" s="148"/>
      <c r="E37" s="148"/>
      <c r="F37" s="148"/>
      <c r="H37" s="148"/>
      <c r="I37" s="149"/>
      <c r="J37" s="148"/>
      <c r="K37" s="148"/>
      <c r="L37" s="148"/>
      <c r="M37" s="148"/>
    </row>
    <row r="38" spans="1:13" x14ac:dyDescent="0.2">
      <c r="H38" s="148"/>
      <c r="I38" s="149"/>
      <c r="J38" s="148"/>
      <c r="K38" s="148"/>
      <c r="L38" s="148"/>
      <c r="M38" s="148"/>
    </row>
  </sheetData>
  <mergeCells count="24">
    <mergeCell ref="H35:H38"/>
    <mergeCell ref="I35:I38"/>
    <mergeCell ref="J35:J38"/>
    <mergeCell ref="K35:M35"/>
    <mergeCell ref="K36:L36"/>
    <mergeCell ref="M36:M38"/>
    <mergeCell ref="K37:K38"/>
    <mergeCell ref="L37:L38"/>
    <mergeCell ref="A34:A37"/>
    <mergeCell ref="B34:B37"/>
    <mergeCell ref="C34:C37"/>
    <mergeCell ref="D34:F34"/>
    <mergeCell ref="D35:E35"/>
    <mergeCell ref="F35:F37"/>
    <mergeCell ref="D36:D37"/>
    <mergeCell ref="E36:E37"/>
    <mergeCell ref="A12:A15"/>
    <mergeCell ref="B12:B15"/>
    <mergeCell ref="C12:C15"/>
    <mergeCell ref="D12:F12"/>
    <mergeCell ref="D13:E13"/>
    <mergeCell ref="F13:F15"/>
    <mergeCell ref="D14:D15"/>
    <mergeCell ref="E14:E15"/>
  </mergeCells>
  <phoneticPr fontId="2" type="noConversion"/>
  <pageMargins left="0.74803149606299213" right="0.74803149606299213" top="0.39370078740157483" bottom="0.98425196850393704" header="0.51181102362204722" footer="0.51181102362204722"/>
  <pageSetup paperSize="9" orientation="portrait" r:id="rId1"/>
  <headerFooter alignWithMargins="0"/>
  <ignoredErrors>
    <ignoredError sqref="A16:A24" numberStoredAsText="1"/>
    <ignoredError sqref="C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pajamos</vt:lpstr>
      <vt:lpstr>išlaidos</vt:lpstr>
      <vt:lpstr>programos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user</cp:lastModifiedBy>
  <cp:lastPrinted>2014-06-30T12:29:40Z</cp:lastPrinted>
  <dcterms:created xsi:type="dcterms:W3CDTF">2008-02-20T13:24:50Z</dcterms:created>
  <dcterms:modified xsi:type="dcterms:W3CDTF">2014-06-30T12:29:44Z</dcterms:modified>
</cp:coreProperties>
</file>